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팅크웨어\3_상품기획2팀\3_메모리카드별 파일사이즈 용량\해외향\"/>
    </mc:Choice>
  </mc:AlternateContent>
  <bookViews>
    <workbookView xWindow="-38400" yWindow="456" windowWidth="38400" windowHeight="21144" tabRatio="500" activeTab="6"/>
  </bookViews>
  <sheets>
    <sheet name="F50" sheetId="2" r:id="rId1"/>
    <sheet name="F70" sheetId="15" r:id="rId2"/>
    <sheet name="F100" sheetId="9" r:id="rId3"/>
    <sheet name="X350" sheetId="4" r:id="rId4"/>
    <sheet name="X550" sheetId="6" r:id="rId5"/>
    <sheet name="F770" sheetId="7" r:id="rId6"/>
    <sheet name="F800 &amp; F800PRO" sheetId="16" r:id="rId7"/>
    <sheet name="F800PRO" sheetId="8" r:id="rId8"/>
    <sheet name="F200&amp;FA200" sheetId="10" r:id="rId9"/>
    <sheet name="X700" sheetId="11" r:id="rId10"/>
    <sheet name="Q800PRO_QA100 " sheetId="14" r:id="rId11"/>
  </sheets>
  <definedNames>
    <definedName name="_xlnm.Print_Area" localSheetId="9">'X700'!$A$1:$AD$65</definedName>
    <definedName name="Print_Area_0" localSheetId="9">'X700'!$A$1:$AD$65</definedName>
    <definedName name="Print_Area_0_0" localSheetId="9">'X700'!$A$1:$AD$65</definedName>
    <definedName name="Print_Area_0_0_0" localSheetId="9">'X700'!$A$1:$AD$65</definedName>
    <definedName name="Print_Area_0_0_0_0" localSheetId="9">'X700'!$A$1:$AD$65</definedName>
    <definedName name="Print_Area_0_0_0_0_0" localSheetId="9">'X700'!$A$1:$AD$65</definedName>
    <definedName name="Print_Area_0_0_0_0_0_0" localSheetId="9">'X700'!$A$1:$AD$65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58" i="16" l="1"/>
  <c r="R58" i="16"/>
  <c r="L58" i="16"/>
  <c r="F58" i="16"/>
  <c r="X57" i="16"/>
  <c r="R57" i="16"/>
  <c r="M57" i="16"/>
  <c r="N57" i="16" s="1"/>
  <c r="L57" i="16"/>
  <c r="F57" i="16"/>
  <c r="X55" i="16"/>
  <c r="R55" i="16"/>
  <c r="L55" i="16"/>
  <c r="F55" i="16"/>
  <c r="X54" i="16"/>
  <c r="R54" i="16"/>
  <c r="L54" i="16"/>
  <c r="F54" i="16"/>
  <c r="X53" i="16"/>
  <c r="R53" i="16"/>
  <c r="M53" i="16"/>
  <c r="N53" i="16" s="1"/>
  <c r="O53" i="16" s="1"/>
  <c r="L53" i="16"/>
  <c r="F53" i="16"/>
  <c r="Y52" i="16"/>
  <c r="Z52" i="16" s="1"/>
  <c r="X52" i="16"/>
  <c r="R52" i="16"/>
  <c r="L52" i="16"/>
  <c r="F52" i="16"/>
  <c r="AD48" i="16"/>
  <c r="X43" i="16"/>
  <c r="R43" i="16"/>
  <c r="L43" i="16"/>
  <c r="F43" i="16"/>
  <c r="X42" i="16"/>
  <c r="R42" i="16"/>
  <c r="L42" i="16"/>
  <c r="F42" i="16"/>
  <c r="X40" i="16"/>
  <c r="R40" i="16"/>
  <c r="L40" i="16"/>
  <c r="F40" i="16"/>
  <c r="X39" i="16"/>
  <c r="R39" i="16"/>
  <c r="L39" i="16"/>
  <c r="F39" i="16"/>
  <c r="X38" i="16"/>
  <c r="R38" i="16"/>
  <c r="M38" i="16"/>
  <c r="N38" i="16" s="1"/>
  <c r="L38" i="16"/>
  <c r="F38" i="16"/>
  <c r="X37" i="16"/>
  <c r="R37" i="16"/>
  <c r="L37" i="16"/>
  <c r="F37" i="16"/>
  <c r="AD33" i="16"/>
  <c r="Y40" i="16" s="1"/>
  <c r="X28" i="16"/>
  <c r="R28" i="16"/>
  <c r="L28" i="16"/>
  <c r="F28" i="16"/>
  <c r="AD18" i="16" s="1"/>
  <c r="X27" i="16"/>
  <c r="R27" i="16"/>
  <c r="L27" i="16"/>
  <c r="F27" i="16"/>
  <c r="X25" i="16"/>
  <c r="R25" i="16"/>
  <c r="L25" i="16"/>
  <c r="F25" i="16"/>
  <c r="X24" i="16"/>
  <c r="R24" i="16"/>
  <c r="L24" i="16"/>
  <c r="F24" i="16"/>
  <c r="X23" i="16"/>
  <c r="R23" i="16"/>
  <c r="L23" i="16"/>
  <c r="F23" i="16"/>
  <c r="X22" i="16"/>
  <c r="R22" i="16"/>
  <c r="L22" i="16"/>
  <c r="F22" i="16"/>
  <c r="X13" i="16"/>
  <c r="R13" i="16"/>
  <c r="L13" i="16"/>
  <c r="F13" i="16"/>
  <c r="X12" i="16"/>
  <c r="R12" i="16"/>
  <c r="M12" i="16"/>
  <c r="N12" i="16" s="1"/>
  <c r="L12" i="16"/>
  <c r="F12" i="16"/>
  <c r="X10" i="16"/>
  <c r="R10" i="16"/>
  <c r="M10" i="16"/>
  <c r="N10" i="16" s="1"/>
  <c r="L10" i="16"/>
  <c r="F10" i="16"/>
  <c r="X9" i="16"/>
  <c r="R9" i="16"/>
  <c r="M9" i="16"/>
  <c r="N9" i="16" s="1"/>
  <c r="L9" i="16"/>
  <c r="F9" i="16"/>
  <c r="X8" i="16"/>
  <c r="R8" i="16"/>
  <c r="M8" i="16"/>
  <c r="N8" i="16" s="1"/>
  <c r="L8" i="16"/>
  <c r="F8" i="16"/>
  <c r="X7" i="16"/>
  <c r="R7" i="16"/>
  <c r="M7" i="16"/>
  <c r="N7" i="16" s="1"/>
  <c r="L7" i="16"/>
  <c r="F7" i="16"/>
  <c r="AD3" i="16"/>
  <c r="G12" i="16" s="1"/>
  <c r="H12" i="16" s="1"/>
  <c r="J12" i="16" l="1"/>
  <c r="K12" i="16" s="1"/>
  <c r="I12" i="16"/>
  <c r="P8" i="16"/>
  <c r="Q8" i="16" s="1"/>
  <c r="O8" i="16"/>
  <c r="P9" i="16"/>
  <c r="Q9" i="16" s="1"/>
  <c r="O9" i="16"/>
  <c r="P38" i="16"/>
  <c r="Q38" i="16" s="1"/>
  <c r="O38" i="16"/>
  <c r="P10" i="16"/>
  <c r="Q10" i="16" s="1"/>
  <c r="O10" i="16"/>
  <c r="Y27" i="16"/>
  <c r="Z27" i="16" s="1"/>
  <c r="M27" i="16"/>
  <c r="N27" i="16" s="1"/>
  <c r="Y25" i="16"/>
  <c r="M25" i="16"/>
  <c r="Y24" i="16"/>
  <c r="Z24" i="16" s="1"/>
  <c r="M24" i="16"/>
  <c r="N24" i="16" s="1"/>
  <c r="Y23" i="16"/>
  <c r="Z23" i="16" s="1"/>
  <c r="M23" i="16"/>
  <c r="N23" i="16" s="1"/>
  <c r="G25" i="16"/>
  <c r="S22" i="16"/>
  <c r="T22" i="16" s="1"/>
  <c r="G22" i="16"/>
  <c r="H22" i="16" s="1"/>
  <c r="S27" i="16"/>
  <c r="T27" i="16" s="1"/>
  <c r="S23" i="16"/>
  <c r="T23" i="16" s="1"/>
  <c r="S25" i="16"/>
  <c r="S24" i="16"/>
  <c r="T24" i="16" s="1"/>
  <c r="G23" i="16"/>
  <c r="H23" i="16" s="1"/>
  <c r="G27" i="16"/>
  <c r="H27" i="16" s="1"/>
  <c r="Y22" i="16"/>
  <c r="Z22" i="16" s="1"/>
  <c r="G24" i="16"/>
  <c r="H24" i="16" s="1"/>
  <c r="M22" i="16"/>
  <c r="N22" i="16" s="1"/>
  <c r="Z40" i="16"/>
  <c r="Z41" i="16"/>
  <c r="P7" i="16"/>
  <c r="Q7" i="16" s="1"/>
  <c r="O7" i="16"/>
  <c r="P12" i="16"/>
  <c r="Q12" i="16" s="1"/>
  <c r="O12" i="16"/>
  <c r="AA52" i="16"/>
  <c r="AB52" i="16"/>
  <c r="AC52" i="16" s="1"/>
  <c r="P57" i="16"/>
  <c r="Q57" i="16" s="1"/>
  <c r="O57" i="16"/>
  <c r="S8" i="16"/>
  <c r="T8" i="16" s="1"/>
  <c r="S9" i="16"/>
  <c r="T9" i="16" s="1"/>
  <c r="S10" i="16"/>
  <c r="N11" i="16"/>
  <c r="S12" i="16"/>
  <c r="T12" i="16" s="1"/>
  <c r="Y8" i="16"/>
  <c r="Z8" i="16" s="1"/>
  <c r="S7" i="16"/>
  <c r="T7" i="16" s="1"/>
  <c r="S42" i="16"/>
  <c r="T42" i="16" s="1"/>
  <c r="G42" i="16"/>
  <c r="H42" i="16" s="1"/>
  <c r="S40" i="16"/>
  <c r="G40" i="16"/>
  <c r="S39" i="16"/>
  <c r="T39" i="16" s="1"/>
  <c r="G39" i="16"/>
  <c r="H39" i="16" s="1"/>
  <c r="S38" i="16"/>
  <c r="T38" i="16" s="1"/>
  <c r="G38" i="16"/>
  <c r="H38" i="16" s="1"/>
  <c r="S37" i="16"/>
  <c r="T37" i="16" s="1"/>
  <c r="G37" i="16"/>
  <c r="H37" i="16" s="1"/>
  <c r="M42" i="16"/>
  <c r="N42" i="16" s="1"/>
  <c r="M39" i="16"/>
  <c r="N39" i="16" s="1"/>
  <c r="M37" i="16"/>
  <c r="N37" i="16" s="1"/>
  <c r="S57" i="16"/>
  <c r="T57" i="16" s="1"/>
  <c r="G57" i="16"/>
  <c r="H57" i="16" s="1"/>
  <c r="S55" i="16"/>
  <c r="G55" i="16"/>
  <c r="S54" i="16"/>
  <c r="T54" i="16" s="1"/>
  <c r="G54" i="16"/>
  <c r="H54" i="16" s="1"/>
  <c r="S53" i="16"/>
  <c r="T53" i="16" s="1"/>
  <c r="G53" i="16"/>
  <c r="H53" i="16" s="1"/>
  <c r="S52" i="16"/>
  <c r="T52" i="16" s="1"/>
  <c r="G52" i="16"/>
  <c r="H52" i="16" s="1"/>
  <c r="Y55" i="16"/>
  <c r="Y53" i="16"/>
  <c r="Z53" i="16" s="1"/>
  <c r="Y57" i="16"/>
  <c r="Z57" i="16" s="1"/>
  <c r="M54" i="16"/>
  <c r="N54" i="16" s="1"/>
  <c r="M52" i="16"/>
  <c r="N52" i="16" s="1"/>
  <c r="P53" i="16"/>
  <c r="Q53" i="16" s="1"/>
  <c r="Y7" i="16"/>
  <c r="Z7" i="16" s="1"/>
  <c r="Y9" i="16"/>
  <c r="Z9" i="16" s="1"/>
  <c r="Y10" i="16"/>
  <c r="Y12" i="16"/>
  <c r="Z12" i="16" s="1"/>
  <c r="Y38" i="16"/>
  <c r="Z38" i="16" s="1"/>
  <c r="Y39" i="16"/>
  <c r="Z39" i="16" s="1"/>
  <c r="Y54" i="16"/>
  <c r="Z54" i="16" s="1"/>
  <c r="M55" i="16"/>
  <c r="G7" i="16"/>
  <c r="H7" i="16" s="1"/>
  <c r="G8" i="16"/>
  <c r="H8" i="16" s="1"/>
  <c r="G9" i="16"/>
  <c r="H9" i="16" s="1"/>
  <c r="G10" i="16"/>
  <c r="Y37" i="16"/>
  <c r="Z37" i="16" s="1"/>
  <c r="M40" i="16"/>
  <c r="Y42" i="16"/>
  <c r="Z42" i="16" s="1"/>
  <c r="AD54" i="15"/>
  <c r="X54" i="15"/>
  <c r="R54" i="15"/>
  <c r="L54" i="15"/>
  <c r="F54" i="15"/>
  <c r="AJ45" i="15" s="1"/>
  <c r="AD53" i="15"/>
  <c r="AA53" i="15"/>
  <c r="X53" i="15"/>
  <c r="U53" i="15"/>
  <c r="R53" i="15"/>
  <c r="O53" i="15"/>
  <c r="L53" i="15"/>
  <c r="I53" i="15"/>
  <c r="F53" i="15"/>
  <c r="AD52" i="15"/>
  <c r="AA52" i="15"/>
  <c r="X52" i="15"/>
  <c r="U52" i="15"/>
  <c r="R52" i="15"/>
  <c r="O52" i="15"/>
  <c r="L52" i="15"/>
  <c r="I52" i="15"/>
  <c r="F52" i="15"/>
  <c r="AG51" i="15"/>
  <c r="AD51" i="15"/>
  <c r="AA51" i="15"/>
  <c r="X51" i="15"/>
  <c r="U51" i="15"/>
  <c r="R51" i="15"/>
  <c r="O51" i="15"/>
  <c r="L51" i="15"/>
  <c r="I51" i="15"/>
  <c r="F51" i="15"/>
  <c r="AG50" i="15"/>
  <c r="AD50" i="15"/>
  <c r="AA50" i="15"/>
  <c r="X50" i="15"/>
  <c r="U50" i="15"/>
  <c r="R50" i="15"/>
  <c r="O50" i="15"/>
  <c r="L50" i="15"/>
  <c r="I50" i="15"/>
  <c r="F50" i="15"/>
  <c r="AG49" i="15"/>
  <c r="AD49" i="15"/>
  <c r="AA49" i="15"/>
  <c r="X49" i="15"/>
  <c r="U49" i="15"/>
  <c r="R49" i="15"/>
  <c r="O49" i="15"/>
  <c r="L49" i="15"/>
  <c r="I49" i="15"/>
  <c r="F49" i="15"/>
  <c r="AD40" i="15"/>
  <c r="X40" i="15"/>
  <c r="R40" i="15"/>
  <c r="L40" i="15"/>
  <c r="F40" i="15"/>
  <c r="AD39" i="15"/>
  <c r="AA39" i="15"/>
  <c r="X39" i="15"/>
  <c r="U39" i="15"/>
  <c r="R39" i="15"/>
  <c r="P39" i="15"/>
  <c r="Q39" i="15" s="1"/>
  <c r="O39" i="15"/>
  <c r="L39" i="15"/>
  <c r="I39" i="15"/>
  <c r="F39" i="15"/>
  <c r="AD38" i="15"/>
  <c r="AA38" i="15"/>
  <c r="X38" i="15"/>
  <c r="U38" i="15"/>
  <c r="R38" i="15"/>
  <c r="Q38" i="15"/>
  <c r="P38" i="15"/>
  <c r="O38" i="15"/>
  <c r="L38" i="15"/>
  <c r="I38" i="15"/>
  <c r="F38" i="15"/>
  <c r="AG37" i="15"/>
  <c r="AD37" i="15"/>
  <c r="AA37" i="15"/>
  <c r="X37" i="15"/>
  <c r="U37" i="15"/>
  <c r="R37" i="15"/>
  <c r="Q37" i="15"/>
  <c r="P37" i="15"/>
  <c r="O37" i="15"/>
  <c r="L37" i="15"/>
  <c r="I37" i="15"/>
  <c r="F37" i="15"/>
  <c r="AG36" i="15"/>
  <c r="AD36" i="15"/>
  <c r="AA36" i="15"/>
  <c r="X36" i="15"/>
  <c r="U36" i="15"/>
  <c r="R36" i="15"/>
  <c r="P36" i="15"/>
  <c r="Q36" i="15" s="1"/>
  <c r="O36" i="15"/>
  <c r="L36" i="15"/>
  <c r="I36" i="15"/>
  <c r="F36" i="15"/>
  <c r="AG35" i="15"/>
  <c r="AD35" i="15"/>
  <c r="AA35" i="15"/>
  <c r="X35" i="15"/>
  <c r="U35" i="15"/>
  <c r="R35" i="15"/>
  <c r="Q35" i="15"/>
  <c r="P35" i="15"/>
  <c r="O35" i="15"/>
  <c r="L35" i="15"/>
  <c r="I35" i="15"/>
  <c r="F35" i="15"/>
  <c r="AJ31" i="15"/>
  <c r="S39" i="15" s="1"/>
  <c r="AD26" i="15"/>
  <c r="X26" i="15"/>
  <c r="R26" i="15"/>
  <c r="L26" i="15"/>
  <c r="F26" i="15"/>
  <c r="AD25" i="15"/>
  <c r="AA25" i="15"/>
  <c r="X25" i="15"/>
  <c r="U25" i="15"/>
  <c r="R25" i="15"/>
  <c r="O25" i="15"/>
  <c r="L25" i="15"/>
  <c r="I25" i="15"/>
  <c r="F25" i="15"/>
  <c r="AD24" i="15"/>
  <c r="AA24" i="15"/>
  <c r="X24" i="15"/>
  <c r="U24" i="15"/>
  <c r="R24" i="15"/>
  <c r="O24" i="15"/>
  <c r="L24" i="15"/>
  <c r="I24" i="15"/>
  <c r="F24" i="15"/>
  <c r="AG23" i="15"/>
  <c r="AD23" i="15"/>
  <c r="AA23" i="15"/>
  <c r="X23" i="15"/>
  <c r="U23" i="15"/>
  <c r="R23" i="15"/>
  <c r="O23" i="15"/>
  <c r="L23" i="15"/>
  <c r="F23" i="15"/>
  <c r="AG22" i="15"/>
  <c r="AD22" i="15"/>
  <c r="AA22" i="15"/>
  <c r="X22" i="15"/>
  <c r="U22" i="15"/>
  <c r="R22" i="15"/>
  <c r="O22" i="15"/>
  <c r="L22" i="15"/>
  <c r="I22" i="15"/>
  <c r="F22" i="15"/>
  <c r="AG21" i="15"/>
  <c r="AD21" i="15"/>
  <c r="AA21" i="15"/>
  <c r="X21" i="15"/>
  <c r="U21" i="15"/>
  <c r="R21" i="15"/>
  <c r="O21" i="15"/>
  <c r="L21" i="15"/>
  <c r="I21" i="15"/>
  <c r="F21" i="15"/>
  <c r="AJ17" i="15"/>
  <c r="M25" i="15" s="1"/>
  <c r="AQ14" i="15"/>
  <c r="AP14" i="15"/>
  <c r="AO14" i="15"/>
  <c r="AN14" i="15"/>
  <c r="AM14" i="15"/>
  <c r="AD12" i="15"/>
  <c r="X12" i="15"/>
  <c r="R12" i="15"/>
  <c r="L12" i="15"/>
  <c r="F12" i="15"/>
  <c r="AD11" i="15"/>
  <c r="AA11" i="15"/>
  <c r="X11" i="15"/>
  <c r="U11" i="15"/>
  <c r="R11" i="15"/>
  <c r="O11" i="15"/>
  <c r="L11" i="15"/>
  <c r="I11" i="15"/>
  <c r="F11" i="15"/>
  <c r="AD10" i="15"/>
  <c r="AA10" i="15"/>
  <c r="X10" i="15"/>
  <c r="U10" i="15"/>
  <c r="R10" i="15"/>
  <c r="O10" i="15"/>
  <c r="L10" i="15"/>
  <c r="I10" i="15"/>
  <c r="F10" i="15"/>
  <c r="AG9" i="15"/>
  <c r="AD9" i="15"/>
  <c r="AA9" i="15"/>
  <c r="X9" i="15"/>
  <c r="U9" i="15"/>
  <c r="R9" i="15"/>
  <c r="O9" i="15"/>
  <c r="L9" i="15"/>
  <c r="I9" i="15"/>
  <c r="F9" i="15"/>
  <c r="AG8" i="15"/>
  <c r="AD8" i="15"/>
  <c r="AA8" i="15"/>
  <c r="X8" i="15"/>
  <c r="U8" i="15"/>
  <c r="S8" i="15"/>
  <c r="R8" i="15"/>
  <c r="O8" i="15"/>
  <c r="L8" i="15"/>
  <c r="I8" i="15"/>
  <c r="F8" i="15"/>
  <c r="AG7" i="15"/>
  <c r="AD7" i="15"/>
  <c r="AA7" i="15"/>
  <c r="Y7" i="15"/>
  <c r="X7" i="15"/>
  <c r="U7" i="15"/>
  <c r="R7" i="15"/>
  <c r="O7" i="15"/>
  <c r="L7" i="15"/>
  <c r="I7" i="15"/>
  <c r="F7" i="15"/>
  <c r="AJ3" i="15"/>
  <c r="AE11" i="15" s="1"/>
  <c r="AF11" i="15" s="1"/>
  <c r="AG11" i="15" s="1"/>
  <c r="H10" i="16" l="1"/>
  <c r="H11" i="16"/>
  <c r="P37" i="16"/>
  <c r="Q37" i="16" s="1"/>
  <c r="O37" i="16"/>
  <c r="U42" i="16"/>
  <c r="V42" i="16"/>
  <c r="W42" i="16" s="1"/>
  <c r="T25" i="16"/>
  <c r="T26" i="16"/>
  <c r="V22" i="16"/>
  <c r="W22" i="16" s="1"/>
  <c r="U22" i="16"/>
  <c r="AA54" i="16"/>
  <c r="AB54" i="16"/>
  <c r="AC54" i="16" s="1"/>
  <c r="Z11" i="16"/>
  <c r="Z10" i="16"/>
  <c r="Z56" i="16"/>
  <c r="Z55" i="16"/>
  <c r="T56" i="16"/>
  <c r="T55" i="16"/>
  <c r="P39" i="16"/>
  <c r="Q39" i="16" s="1"/>
  <c r="O39" i="16"/>
  <c r="J38" i="16"/>
  <c r="K38" i="16" s="1"/>
  <c r="I38" i="16"/>
  <c r="H40" i="16"/>
  <c r="H41" i="16"/>
  <c r="V7" i="16"/>
  <c r="W7" i="16" s="1"/>
  <c r="U7" i="16"/>
  <c r="T10" i="16"/>
  <c r="T11" i="16"/>
  <c r="AB40" i="16"/>
  <c r="AC40" i="16" s="1"/>
  <c r="AA40" i="16"/>
  <c r="I27" i="16"/>
  <c r="J27" i="16"/>
  <c r="K27" i="16" s="1"/>
  <c r="U23" i="16"/>
  <c r="V23" i="16"/>
  <c r="W23" i="16" s="1"/>
  <c r="H25" i="16"/>
  <c r="H26" i="16"/>
  <c r="AB24" i="16"/>
  <c r="AC24" i="16" s="1"/>
  <c r="AA24" i="16"/>
  <c r="AB27" i="16"/>
  <c r="AC27" i="16" s="1"/>
  <c r="AA27" i="16"/>
  <c r="N56" i="16"/>
  <c r="N55" i="16"/>
  <c r="AA53" i="16"/>
  <c r="AB53" i="16"/>
  <c r="AC53" i="16" s="1"/>
  <c r="H56" i="16"/>
  <c r="H55" i="16"/>
  <c r="U37" i="16"/>
  <c r="V37" i="16"/>
  <c r="W37" i="16" s="1"/>
  <c r="P11" i="16"/>
  <c r="Q11" i="16" s="1"/>
  <c r="O11" i="16"/>
  <c r="AB22" i="16"/>
  <c r="AC22" i="16" s="1"/>
  <c r="AA22" i="16"/>
  <c r="P24" i="16"/>
  <c r="Q24" i="16" s="1"/>
  <c r="O24" i="16"/>
  <c r="AB42" i="16"/>
  <c r="AC42" i="16" s="1"/>
  <c r="AA42" i="16"/>
  <c r="O52" i="16"/>
  <c r="P52" i="16"/>
  <c r="Q52" i="16" s="1"/>
  <c r="N41" i="16"/>
  <c r="N40" i="16"/>
  <c r="AB39" i="16"/>
  <c r="AC39" i="16" s="1"/>
  <c r="AA39" i="16"/>
  <c r="AB9" i="16"/>
  <c r="AC9" i="16" s="1"/>
  <c r="AA9" i="16"/>
  <c r="J52" i="16"/>
  <c r="K52" i="16" s="1"/>
  <c r="I52" i="16"/>
  <c r="J54" i="16"/>
  <c r="K54" i="16" s="1"/>
  <c r="I54" i="16"/>
  <c r="J57" i="16"/>
  <c r="K57" i="16" s="1"/>
  <c r="I57" i="16"/>
  <c r="P42" i="16"/>
  <c r="Q42" i="16" s="1"/>
  <c r="O42" i="16"/>
  <c r="U38" i="16"/>
  <c r="V38" i="16"/>
  <c r="W38" i="16" s="1"/>
  <c r="T40" i="16"/>
  <c r="T41" i="16"/>
  <c r="AB8" i="16"/>
  <c r="AC8" i="16" s="1"/>
  <c r="AA8" i="16"/>
  <c r="V9" i="16"/>
  <c r="W9" i="16" s="1"/>
  <c r="U9" i="16"/>
  <c r="O22" i="16"/>
  <c r="P22" i="16"/>
  <c r="Q22" i="16" s="1"/>
  <c r="I23" i="16"/>
  <c r="J23" i="16"/>
  <c r="K23" i="16" s="1"/>
  <c r="U27" i="16"/>
  <c r="V27" i="16"/>
  <c r="W27" i="16" s="1"/>
  <c r="P23" i="16"/>
  <c r="Q23" i="16" s="1"/>
  <c r="O23" i="16"/>
  <c r="N25" i="16"/>
  <c r="N26" i="16"/>
  <c r="AB12" i="16"/>
  <c r="AC12" i="16" s="1"/>
  <c r="AA12" i="16"/>
  <c r="J53" i="16"/>
  <c r="K53" i="16" s="1"/>
  <c r="I53" i="16"/>
  <c r="U39" i="16"/>
  <c r="V39" i="16"/>
  <c r="W39" i="16" s="1"/>
  <c r="AB41" i="16"/>
  <c r="AC41" i="16" s="1"/>
  <c r="AA41" i="16"/>
  <c r="P27" i="16"/>
  <c r="Q27" i="16" s="1"/>
  <c r="O27" i="16"/>
  <c r="J9" i="16"/>
  <c r="K9" i="16" s="1"/>
  <c r="I9" i="16"/>
  <c r="V53" i="16"/>
  <c r="W53" i="16" s="1"/>
  <c r="U53" i="16"/>
  <c r="J8" i="16"/>
  <c r="K8" i="16" s="1"/>
  <c r="I8" i="16"/>
  <c r="O54" i="16"/>
  <c r="P54" i="16"/>
  <c r="Q54" i="16" s="1"/>
  <c r="AB37" i="16"/>
  <c r="AC37" i="16" s="1"/>
  <c r="AA37" i="16"/>
  <c r="J7" i="16"/>
  <c r="K7" i="16" s="1"/>
  <c r="I7" i="16"/>
  <c r="AB38" i="16"/>
  <c r="AC38" i="16" s="1"/>
  <c r="AA38" i="16"/>
  <c r="AB7" i="16"/>
  <c r="AC7" i="16" s="1"/>
  <c r="AA7" i="16"/>
  <c r="AB57" i="16"/>
  <c r="AC57" i="16" s="1"/>
  <c r="AA57" i="16"/>
  <c r="V52" i="16"/>
  <c r="W52" i="16" s="1"/>
  <c r="U52" i="16"/>
  <c r="V54" i="16"/>
  <c r="W54" i="16" s="1"/>
  <c r="U54" i="16"/>
  <c r="V57" i="16"/>
  <c r="W57" i="16" s="1"/>
  <c r="U57" i="16"/>
  <c r="I37" i="16"/>
  <c r="J37" i="16"/>
  <c r="K37" i="16" s="1"/>
  <c r="J39" i="16"/>
  <c r="K39" i="16" s="1"/>
  <c r="I39" i="16"/>
  <c r="I42" i="16"/>
  <c r="J42" i="16"/>
  <c r="K42" i="16" s="1"/>
  <c r="V12" i="16"/>
  <c r="W12" i="16" s="1"/>
  <c r="U12" i="16"/>
  <c r="V8" i="16"/>
  <c r="W8" i="16" s="1"/>
  <c r="U8" i="16"/>
  <c r="I24" i="16"/>
  <c r="J24" i="16"/>
  <c r="K24" i="16" s="1"/>
  <c r="U24" i="16"/>
  <c r="V24" i="16"/>
  <c r="W24" i="16" s="1"/>
  <c r="J22" i="16"/>
  <c r="K22" i="16" s="1"/>
  <c r="I22" i="16"/>
  <c r="AB23" i="16"/>
  <c r="AC23" i="16" s="1"/>
  <c r="AA23" i="16"/>
  <c r="Z26" i="16"/>
  <c r="Z25" i="16"/>
  <c r="M53" i="15"/>
  <c r="M52" i="15"/>
  <c r="S51" i="15"/>
  <c r="Y50" i="15"/>
  <c r="AE49" i="15"/>
  <c r="G49" i="15"/>
  <c r="S53" i="15"/>
  <c r="S52" i="15"/>
  <c r="Y51" i="15"/>
  <c r="AE50" i="15"/>
  <c r="G50" i="15"/>
  <c r="M49" i="15"/>
  <c r="G52" i="15"/>
  <c r="S50" i="15"/>
  <c r="Y49" i="15"/>
  <c r="Y53" i="15"/>
  <c r="Y52" i="15"/>
  <c r="AE51" i="15"/>
  <c r="G51" i="15"/>
  <c r="M50" i="15"/>
  <c r="S49" i="15"/>
  <c r="AE53" i="15"/>
  <c r="AF53" i="15" s="1"/>
  <c r="AG53" i="15" s="1"/>
  <c r="G53" i="15"/>
  <c r="AE52" i="15"/>
  <c r="AF52" i="15" s="1"/>
  <c r="AG52" i="15" s="1"/>
  <c r="M51" i="15"/>
  <c r="S7" i="15"/>
  <c r="M8" i="15"/>
  <c r="S21" i="15"/>
  <c r="G23" i="15"/>
  <c r="H23" i="15" s="1"/>
  <c r="I23" i="15" s="1"/>
  <c r="M23" i="15"/>
  <c r="AE24" i="15"/>
  <c r="AF24" i="15" s="1"/>
  <c r="AG24" i="15" s="1"/>
  <c r="G25" i="15"/>
  <c r="AE35" i="15"/>
  <c r="G37" i="15"/>
  <c r="M38" i="15"/>
  <c r="Y38" i="15"/>
  <c r="M7" i="15"/>
  <c r="G8" i="15"/>
  <c r="AE8" i="15"/>
  <c r="Y9" i="15"/>
  <c r="S10" i="15"/>
  <c r="S11" i="15"/>
  <c r="M21" i="15"/>
  <c r="G22" i="15"/>
  <c r="AE22" i="15"/>
  <c r="AE23" i="15"/>
  <c r="Y24" i="15"/>
  <c r="Y25" i="15"/>
  <c r="M35" i="15"/>
  <c r="Y35" i="15"/>
  <c r="AE36" i="15"/>
  <c r="G38" i="15"/>
  <c r="S38" i="15"/>
  <c r="AE39" i="15"/>
  <c r="AF39" i="15" s="1"/>
  <c r="AG39" i="15" s="1"/>
  <c r="M9" i="15"/>
  <c r="G9" i="15"/>
  <c r="AE9" i="15"/>
  <c r="Y10" i="15"/>
  <c r="Y11" i="15"/>
  <c r="M22" i="15"/>
  <c r="G24" i="15"/>
  <c r="AE25" i="15"/>
  <c r="AF25" i="15" s="1"/>
  <c r="AG25" i="15" s="1"/>
  <c r="S37" i="15"/>
  <c r="G7" i="15"/>
  <c r="AE7" i="15"/>
  <c r="Y8" i="15"/>
  <c r="S9" i="15"/>
  <c r="M10" i="15"/>
  <c r="M11" i="15"/>
  <c r="G21" i="15"/>
  <c r="AE21" i="15"/>
  <c r="Y22" i="15"/>
  <c r="Y23" i="15"/>
  <c r="S24" i="15"/>
  <c r="S25" i="15"/>
  <c r="G35" i="15"/>
  <c r="S35" i="15"/>
  <c r="M36" i="15"/>
  <c r="Y36" i="15"/>
  <c r="AE37" i="15"/>
  <c r="M39" i="15"/>
  <c r="Y39" i="15"/>
  <c r="G10" i="15"/>
  <c r="AE10" i="15"/>
  <c r="AF10" i="15" s="1"/>
  <c r="AG10" i="15" s="1"/>
  <c r="G11" i="15"/>
  <c r="Y21" i="15"/>
  <c r="S22" i="15"/>
  <c r="S23" i="15"/>
  <c r="M24" i="15"/>
  <c r="G36" i="15"/>
  <c r="S36" i="15"/>
  <c r="M37" i="15"/>
  <c r="Y37" i="15"/>
  <c r="AE38" i="15"/>
  <c r="AF38" i="15" s="1"/>
  <c r="AG38" i="15" s="1"/>
  <c r="G39" i="15"/>
  <c r="X58" i="14"/>
  <c r="R58" i="14"/>
  <c r="L58" i="14"/>
  <c r="F58" i="14"/>
  <c r="AD48" i="14" s="1"/>
  <c r="X57" i="14"/>
  <c r="R57" i="14"/>
  <c r="L57" i="14"/>
  <c r="F57" i="14"/>
  <c r="X56" i="14"/>
  <c r="R56" i="14"/>
  <c r="L56" i="14"/>
  <c r="F56" i="14"/>
  <c r="X55" i="14"/>
  <c r="R55" i="14"/>
  <c r="L55" i="14"/>
  <c r="F55" i="14"/>
  <c r="X54" i="14"/>
  <c r="R54" i="14"/>
  <c r="L54" i="14"/>
  <c r="F54" i="14"/>
  <c r="X53" i="14"/>
  <c r="R53" i="14"/>
  <c r="L53" i="14"/>
  <c r="F53" i="14"/>
  <c r="X52" i="14"/>
  <c r="R52" i="14"/>
  <c r="L52" i="14"/>
  <c r="F52" i="14"/>
  <c r="X43" i="14"/>
  <c r="R43" i="14"/>
  <c r="L43" i="14"/>
  <c r="F43" i="14"/>
  <c r="X42" i="14"/>
  <c r="S42" i="14"/>
  <c r="T42" i="14" s="1"/>
  <c r="R42" i="14"/>
  <c r="L42" i="14"/>
  <c r="G42" i="14"/>
  <c r="F42" i="14"/>
  <c r="X41" i="14"/>
  <c r="S41" i="14"/>
  <c r="T41" i="14" s="1"/>
  <c r="R41" i="14"/>
  <c r="L41" i="14"/>
  <c r="G41" i="14"/>
  <c r="F41" i="14"/>
  <c r="X40" i="14"/>
  <c r="S40" i="14"/>
  <c r="T40" i="14" s="1"/>
  <c r="R40" i="14"/>
  <c r="L40" i="14"/>
  <c r="G40" i="14"/>
  <c r="H40" i="14" s="1"/>
  <c r="F40" i="14"/>
  <c r="X39" i="14"/>
  <c r="S39" i="14"/>
  <c r="T39" i="14" s="1"/>
  <c r="R39" i="14"/>
  <c r="L39" i="14"/>
  <c r="G39" i="14"/>
  <c r="H39" i="14" s="1"/>
  <c r="F39" i="14"/>
  <c r="X38" i="14"/>
  <c r="S38" i="14"/>
  <c r="T38" i="14" s="1"/>
  <c r="R38" i="14"/>
  <c r="L38" i="14"/>
  <c r="G38" i="14"/>
  <c r="H38" i="14" s="1"/>
  <c r="F38" i="14"/>
  <c r="X37" i="14"/>
  <c r="S37" i="14"/>
  <c r="T37" i="14" s="1"/>
  <c r="R37" i="14"/>
  <c r="L37" i="14"/>
  <c r="G37" i="14"/>
  <c r="H37" i="14" s="1"/>
  <c r="F37" i="14"/>
  <c r="AD33" i="14"/>
  <c r="Y42" i="14" s="1"/>
  <c r="Z42" i="14" s="1"/>
  <c r="AB42" i="14" s="1"/>
  <c r="AC42" i="14" s="1"/>
  <c r="X28" i="14"/>
  <c r="R28" i="14"/>
  <c r="L28" i="14"/>
  <c r="F28" i="14"/>
  <c r="X27" i="14"/>
  <c r="R27" i="14"/>
  <c r="L27" i="14"/>
  <c r="F27" i="14"/>
  <c r="X26" i="14"/>
  <c r="R26" i="14"/>
  <c r="L26" i="14"/>
  <c r="F26" i="14"/>
  <c r="X25" i="14"/>
  <c r="R25" i="14"/>
  <c r="L25" i="14"/>
  <c r="F25" i="14"/>
  <c r="X24" i="14"/>
  <c r="R24" i="14"/>
  <c r="L24" i="14"/>
  <c r="F24" i="14"/>
  <c r="Y23" i="14"/>
  <c r="Z23" i="14" s="1"/>
  <c r="X23" i="14"/>
  <c r="R23" i="14"/>
  <c r="L23" i="14"/>
  <c r="F23" i="14"/>
  <c r="X22" i="14"/>
  <c r="R22" i="14"/>
  <c r="L22" i="14"/>
  <c r="F22" i="14"/>
  <c r="AD18" i="14"/>
  <c r="X13" i="14"/>
  <c r="R13" i="14"/>
  <c r="L13" i="14"/>
  <c r="F13" i="14"/>
  <c r="AD3" i="14" s="1"/>
  <c r="X12" i="14"/>
  <c r="R12" i="14"/>
  <c r="L12" i="14"/>
  <c r="F12" i="14"/>
  <c r="X11" i="14"/>
  <c r="R11" i="14"/>
  <c r="L11" i="14"/>
  <c r="F11" i="14"/>
  <c r="X10" i="14"/>
  <c r="R10" i="14"/>
  <c r="L10" i="14"/>
  <c r="F10" i="14"/>
  <c r="X9" i="14"/>
  <c r="R9" i="14"/>
  <c r="L9" i="14"/>
  <c r="F9" i="14"/>
  <c r="X8" i="14"/>
  <c r="R8" i="14"/>
  <c r="L8" i="14"/>
  <c r="F8" i="14"/>
  <c r="X7" i="14"/>
  <c r="R7" i="14"/>
  <c r="L7" i="14"/>
  <c r="F7" i="14"/>
  <c r="J26" i="16" l="1"/>
  <c r="K26" i="16" s="1"/>
  <c r="I26" i="16"/>
  <c r="V11" i="16"/>
  <c r="W11" i="16" s="1"/>
  <c r="U11" i="16"/>
  <c r="AA55" i="16"/>
  <c r="AB55" i="16"/>
  <c r="AC55" i="16" s="1"/>
  <c r="AB26" i="16"/>
  <c r="AC26" i="16" s="1"/>
  <c r="AA26" i="16"/>
  <c r="V40" i="16"/>
  <c r="W40" i="16" s="1"/>
  <c r="U40" i="16"/>
  <c r="P41" i="16"/>
  <c r="Q41" i="16" s="1"/>
  <c r="O41" i="16"/>
  <c r="I25" i="16"/>
  <c r="J25" i="16"/>
  <c r="K25" i="16" s="1"/>
  <c r="V10" i="16"/>
  <c r="W10" i="16" s="1"/>
  <c r="U10" i="16"/>
  <c r="J40" i="16"/>
  <c r="K40" i="16" s="1"/>
  <c r="I40" i="16"/>
  <c r="AA56" i="16"/>
  <c r="AB56" i="16"/>
  <c r="AC56" i="16" s="1"/>
  <c r="U25" i="16"/>
  <c r="V25" i="16"/>
  <c r="W25" i="16" s="1"/>
  <c r="P40" i="16"/>
  <c r="Q40" i="16" s="1"/>
  <c r="O40" i="16"/>
  <c r="J41" i="16"/>
  <c r="K41" i="16" s="1"/>
  <c r="I41" i="16"/>
  <c r="V26" i="16"/>
  <c r="W26" i="16" s="1"/>
  <c r="U26" i="16"/>
  <c r="P26" i="16"/>
  <c r="Q26" i="16" s="1"/>
  <c r="O26" i="16"/>
  <c r="J55" i="16"/>
  <c r="K55" i="16" s="1"/>
  <c r="I55" i="16"/>
  <c r="O55" i="16"/>
  <c r="P55" i="16"/>
  <c r="Q55" i="16" s="1"/>
  <c r="V55" i="16"/>
  <c r="W55" i="16" s="1"/>
  <c r="U55" i="16"/>
  <c r="AB10" i="16"/>
  <c r="AC10" i="16" s="1"/>
  <c r="AA10" i="16"/>
  <c r="J11" i="16"/>
  <c r="K11" i="16" s="1"/>
  <c r="I11" i="16"/>
  <c r="AB25" i="16"/>
  <c r="AC25" i="16" s="1"/>
  <c r="AA25" i="16"/>
  <c r="V41" i="16"/>
  <c r="W41" i="16" s="1"/>
  <c r="U41" i="16"/>
  <c r="P25" i="16"/>
  <c r="Q25" i="16" s="1"/>
  <c r="O25" i="16"/>
  <c r="I56" i="16"/>
  <c r="J56" i="16"/>
  <c r="K56" i="16" s="1"/>
  <c r="O56" i="16"/>
  <c r="P56" i="16"/>
  <c r="Q56" i="16" s="1"/>
  <c r="U56" i="16"/>
  <c r="V56" i="16"/>
  <c r="W56" i="16" s="1"/>
  <c r="AB11" i="16"/>
  <c r="AC11" i="16" s="1"/>
  <c r="AA11" i="16"/>
  <c r="J10" i="16"/>
  <c r="K10" i="16" s="1"/>
  <c r="I10" i="16"/>
  <c r="S12" i="14"/>
  <c r="T12" i="14" s="1"/>
  <c r="G12" i="14"/>
  <c r="H12" i="14" s="1"/>
  <c r="M12" i="14"/>
  <c r="N12" i="14" s="1"/>
  <c r="S11" i="14"/>
  <c r="T11" i="14" s="1"/>
  <c r="S10" i="14"/>
  <c r="T10" i="14" s="1"/>
  <c r="S9" i="14"/>
  <c r="T9" i="14" s="1"/>
  <c r="S8" i="14"/>
  <c r="T8" i="14" s="1"/>
  <c r="S7" i="14"/>
  <c r="T7" i="14" s="1"/>
  <c r="M7" i="14"/>
  <c r="N7" i="14" s="1"/>
  <c r="G11" i="14"/>
  <c r="H11" i="14" s="1"/>
  <c r="G10" i="14"/>
  <c r="H10" i="14" s="1"/>
  <c r="G9" i="14"/>
  <c r="H9" i="14" s="1"/>
  <c r="G8" i="14"/>
  <c r="H8" i="14" s="1"/>
  <c r="G7" i="14"/>
  <c r="H7" i="14" s="1"/>
  <c r="Y10" i="14"/>
  <c r="Z10" i="14" s="1"/>
  <c r="Y8" i="14"/>
  <c r="Z8" i="14" s="1"/>
  <c r="Y12" i="14"/>
  <c r="Z12" i="14" s="1"/>
  <c r="M11" i="14"/>
  <c r="N11" i="14" s="1"/>
  <c r="M10" i="14"/>
  <c r="N10" i="14" s="1"/>
  <c r="M9" i="14"/>
  <c r="N9" i="14" s="1"/>
  <c r="M8" i="14"/>
  <c r="N8" i="14" s="1"/>
  <c r="Y11" i="14"/>
  <c r="Z11" i="14" s="1"/>
  <c r="Y9" i="14"/>
  <c r="Z9" i="14" s="1"/>
  <c r="Y7" i="14"/>
  <c r="Z7" i="14" s="1"/>
  <c r="AB23" i="14"/>
  <c r="AC23" i="14" s="1"/>
  <c r="AA23" i="14"/>
  <c r="Y57" i="14"/>
  <c r="Z57" i="14" s="1"/>
  <c r="M57" i="14"/>
  <c r="N57" i="14" s="1"/>
  <c r="Y56" i="14"/>
  <c r="Z56" i="14" s="1"/>
  <c r="M56" i="14"/>
  <c r="N56" i="14" s="1"/>
  <c r="Y55" i="14"/>
  <c r="Z55" i="14" s="1"/>
  <c r="M55" i="14"/>
  <c r="N55" i="14" s="1"/>
  <c r="Y54" i="14"/>
  <c r="Z54" i="14" s="1"/>
  <c r="M54" i="14"/>
  <c r="N54" i="14" s="1"/>
  <c r="Y53" i="14"/>
  <c r="Z53" i="14" s="1"/>
  <c r="M53" i="14"/>
  <c r="N53" i="14" s="1"/>
  <c r="Y52" i="14"/>
  <c r="Z52" i="14" s="1"/>
  <c r="M52" i="14"/>
  <c r="N52" i="14" s="1"/>
  <c r="S57" i="14"/>
  <c r="T57" i="14" s="1"/>
  <c r="G57" i="14"/>
  <c r="H57" i="14" s="1"/>
  <c r="S56" i="14"/>
  <c r="T56" i="14" s="1"/>
  <c r="G56" i="14"/>
  <c r="H56" i="14" s="1"/>
  <c r="S55" i="14"/>
  <c r="T55" i="14" s="1"/>
  <c r="G55" i="14"/>
  <c r="H55" i="14" s="1"/>
  <c r="S54" i="14"/>
  <c r="T54" i="14" s="1"/>
  <c r="G54" i="14"/>
  <c r="H54" i="14" s="1"/>
  <c r="S53" i="14"/>
  <c r="T53" i="14" s="1"/>
  <c r="G53" i="14"/>
  <c r="H53" i="14" s="1"/>
  <c r="S52" i="14"/>
  <c r="T52" i="14" s="1"/>
  <c r="G52" i="14"/>
  <c r="H52" i="14" s="1"/>
  <c r="S27" i="14"/>
  <c r="T27" i="14" s="1"/>
  <c r="G27" i="14"/>
  <c r="H27" i="14" s="1"/>
  <c r="S26" i="14"/>
  <c r="T26" i="14" s="1"/>
  <c r="G26" i="14"/>
  <c r="H26" i="14" s="1"/>
  <c r="S25" i="14"/>
  <c r="T25" i="14" s="1"/>
  <c r="G25" i="14"/>
  <c r="H25" i="14" s="1"/>
  <c r="S24" i="14"/>
  <c r="T24" i="14" s="1"/>
  <c r="G24" i="14"/>
  <c r="H24" i="14" s="1"/>
  <c r="Y27" i="14"/>
  <c r="Z27" i="14" s="1"/>
  <c r="M27" i="14"/>
  <c r="N27" i="14" s="1"/>
  <c r="Y26" i="14"/>
  <c r="Z26" i="14" s="1"/>
  <c r="M26" i="14"/>
  <c r="N26" i="14" s="1"/>
  <c r="Y25" i="14"/>
  <c r="Z25" i="14" s="1"/>
  <c r="M25" i="14"/>
  <c r="N25" i="14" s="1"/>
  <c r="Y24" i="14"/>
  <c r="Z24" i="14" s="1"/>
  <c r="M24" i="14"/>
  <c r="N24" i="14" s="1"/>
  <c r="S23" i="14"/>
  <c r="T23" i="14" s="1"/>
  <c r="G23" i="14"/>
  <c r="H23" i="14" s="1"/>
  <c r="S22" i="14"/>
  <c r="T22" i="14" s="1"/>
  <c r="G22" i="14"/>
  <c r="H22" i="14" s="1"/>
  <c r="Y22" i="14"/>
  <c r="Z22" i="14" s="1"/>
  <c r="M22" i="14"/>
  <c r="N22" i="14" s="1"/>
  <c r="V38" i="14"/>
  <c r="W38" i="14" s="1"/>
  <c r="U38" i="14"/>
  <c r="V42" i="14"/>
  <c r="W42" i="14" s="1"/>
  <c r="U42" i="14"/>
  <c r="V40" i="14"/>
  <c r="W40" i="14" s="1"/>
  <c r="U40" i="14"/>
  <c r="M23" i="14"/>
  <c r="N23" i="14" s="1"/>
  <c r="J37" i="14"/>
  <c r="K37" i="14" s="1"/>
  <c r="I37" i="14"/>
  <c r="J39" i="14"/>
  <c r="K39" i="14" s="1"/>
  <c r="I39" i="14"/>
  <c r="H42" i="14"/>
  <c r="H41" i="14"/>
  <c r="V37" i="14"/>
  <c r="W37" i="14" s="1"/>
  <c r="U37" i="14"/>
  <c r="V39" i="14"/>
  <c r="W39" i="14" s="1"/>
  <c r="U39" i="14"/>
  <c r="V41" i="14"/>
  <c r="W41" i="14" s="1"/>
  <c r="U41" i="14"/>
  <c r="J38" i="14"/>
  <c r="K38" i="14" s="1"/>
  <c r="I38" i="14"/>
  <c r="J40" i="14"/>
  <c r="K40" i="14" s="1"/>
  <c r="I40" i="14"/>
  <c r="AA42" i="14"/>
  <c r="M37" i="14"/>
  <c r="N37" i="14" s="1"/>
  <c r="Y37" i="14"/>
  <c r="Z37" i="14" s="1"/>
  <c r="M38" i="14"/>
  <c r="N38" i="14" s="1"/>
  <c r="Y38" i="14"/>
  <c r="Z38" i="14" s="1"/>
  <c r="M39" i="14"/>
  <c r="N39" i="14" s="1"/>
  <c r="Y39" i="14"/>
  <c r="Z39" i="14" s="1"/>
  <c r="M40" i="14"/>
  <c r="N40" i="14" s="1"/>
  <c r="Y40" i="14"/>
  <c r="Z40" i="14" s="1"/>
  <c r="M41" i="14"/>
  <c r="N41" i="14" s="1"/>
  <c r="Y41" i="14"/>
  <c r="Z41" i="14" s="1"/>
  <c r="M42" i="14"/>
  <c r="N42" i="14" s="1"/>
  <c r="J42" i="14" l="1"/>
  <c r="K42" i="14" s="1"/>
  <c r="I42" i="14"/>
  <c r="O25" i="14"/>
  <c r="P25" i="14"/>
  <c r="Q25" i="14" s="1"/>
  <c r="J25" i="14"/>
  <c r="K25" i="14" s="1"/>
  <c r="I25" i="14"/>
  <c r="I55" i="14"/>
  <c r="J55" i="14"/>
  <c r="K55" i="14" s="1"/>
  <c r="P57" i="14"/>
  <c r="Q57" i="14" s="1"/>
  <c r="O57" i="14"/>
  <c r="AB8" i="14"/>
  <c r="AC8" i="14" s="1"/>
  <c r="AA8" i="14"/>
  <c r="V7" i="14"/>
  <c r="W7" i="14" s="1"/>
  <c r="U7" i="14"/>
  <c r="P42" i="14"/>
  <c r="Q42" i="14" s="1"/>
  <c r="O42" i="14"/>
  <c r="P40" i="14"/>
  <c r="Q40" i="14" s="1"/>
  <c r="O40" i="14"/>
  <c r="P38" i="14"/>
  <c r="Q38" i="14" s="1"/>
  <c r="O38" i="14"/>
  <c r="P23" i="14"/>
  <c r="Q23" i="14" s="1"/>
  <c r="O23" i="14"/>
  <c r="AA22" i="14"/>
  <c r="AB22" i="14"/>
  <c r="AC22" i="14" s="1"/>
  <c r="V23" i="14"/>
  <c r="W23" i="14" s="1"/>
  <c r="U23" i="14"/>
  <c r="AA25" i="14"/>
  <c r="AB25" i="14"/>
  <c r="AC25" i="14" s="1"/>
  <c r="AA27" i="14"/>
  <c r="AB27" i="14"/>
  <c r="AC27" i="14" s="1"/>
  <c r="V25" i="14"/>
  <c r="W25" i="14" s="1"/>
  <c r="U25" i="14"/>
  <c r="V27" i="14"/>
  <c r="W27" i="14" s="1"/>
  <c r="U27" i="14"/>
  <c r="U53" i="14"/>
  <c r="V53" i="14"/>
  <c r="W53" i="14" s="1"/>
  <c r="U55" i="14"/>
  <c r="V55" i="14"/>
  <c r="W55" i="14" s="1"/>
  <c r="U57" i="14"/>
  <c r="V57" i="14"/>
  <c r="W57" i="14" s="1"/>
  <c r="AB53" i="14"/>
  <c r="AC53" i="14" s="1"/>
  <c r="AA53" i="14"/>
  <c r="AB55" i="14"/>
  <c r="AC55" i="14" s="1"/>
  <c r="AA55" i="14"/>
  <c r="AB57" i="14"/>
  <c r="AC57" i="14" s="1"/>
  <c r="AA57" i="14"/>
  <c r="AB9" i="14"/>
  <c r="AC9" i="14" s="1"/>
  <c r="AA9" i="14"/>
  <c r="P10" i="14"/>
  <c r="Q10" i="14" s="1"/>
  <c r="O10" i="14"/>
  <c r="AB10" i="14"/>
  <c r="AC10" i="14" s="1"/>
  <c r="AA10" i="14"/>
  <c r="J10" i="14"/>
  <c r="K10" i="14" s="1"/>
  <c r="I10" i="14"/>
  <c r="V8" i="14"/>
  <c r="W8" i="14" s="1"/>
  <c r="U8" i="14"/>
  <c r="P12" i="14"/>
  <c r="Q12" i="14" s="1"/>
  <c r="O12" i="14"/>
  <c r="AB38" i="14"/>
  <c r="AC38" i="14" s="1"/>
  <c r="AA38" i="14"/>
  <c r="J23" i="14"/>
  <c r="K23" i="14" s="1"/>
  <c r="I23" i="14"/>
  <c r="J27" i="14"/>
  <c r="K27" i="14" s="1"/>
  <c r="I27" i="14"/>
  <c r="I57" i="14"/>
  <c r="J57" i="14"/>
  <c r="K57" i="14" s="1"/>
  <c r="P55" i="14"/>
  <c r="Q55" i="14" s="1"/>
  <c r="O55" i="14"/>
  <c r="P9" i="14"/>
  <c r="Q9" i="14" s="1"/>
  <c r="O9" i="14"/>
  <c r="V11" i="14"/>
  <c r="W11" i="14" s="1"/>
  <c r="U11" i="14"/>
  <c r="AB41" i="14"/>
  <c r="AC41" i="14" s="1"/>
  <c r="AA41" i="14"/>
  <c r="AB39" i="14"/>
  <c r="AC39" i="14" s="1"/>
  <c r="AA39" i="14"/>
  <c r="AB37" i="14"/>
  <c r="AC37" i="14" s="1"/>
  <c r="AA37" i="14"/>
  <c r="J22" i="14"/>
  <c r="K22" i="14" s="1"/>
  <c r="I22" i="14"/>
  <c r="O24" i="14"/>
  <c r="P24" i="14"/>
  <c r="Q24" i="14" s="1"/>
  <c r="O26" i="14"/>
  <c r="P26" i="14"/>
  <c r="Q26" i="14" s="1"/>
  <c r="J24" i="14"/>
  <c r="K24" i="14" s="1"/>
  <c r="I24" i="14"/>
  <c r="J26" i="14"/>
  <c r="K26" i="14" s="1"/>
  <c r="I26" i="14"/>
  <c r="I52" i="14"/>
  <c r="J52" i="14"/>
  <c r="K52" i="14" s="1"/>
  <c r="I54" i="14"/>
  <c r="J54" i="14"/>
  <c r="K54" i="14" s="1"/>
  <c r="I56" i="14"/>
  <c r="J56" i="14"/>
  <c r="K56" i="14" s="1"/>
  <c r="P52" i="14"/>
  <c r="Q52" i="14" s="1"/>
  <c r="O52" i="14"/>
  <c r="P54" i="14"/>
  <c r="Q54" i="14" s="1"/>
  <c r="O54" i="14"/>
  <c r="P56" i="14"/>
  <c r="Q56" i="14" s="1"/>
  <c r="O56" i="14"/>
  <c r="AB11" i="14"/>
  <c r="AC11" i="14" s="1"/>
  <c r="AA11" i="14"/>
  <c r="P11" i="14"/>
  <c r="Q11" i="14" s="1"/>
  <c r="O11" i="14"/>
  <c r="J7" i="14"/>
  <c r="K7" i="14" s="1"/>
  <c r="I7" i="14"/>
  <c r="J11" i="14"/>
  <c r="K11" i="14" s="1"/>
  <c r="I11" i="14"/>
  <c r="V9" i="14"/>
  <c r="W9" i="14" s="1"/>
  <c r="U9" i="14"/>
  <c r="J12" i="14"/>
  <c r="K12" i="14" s="1"/>
  <c r="I12" i="14"/>
  <c r="AB40" i="14"/>
  <c r="AC40" i="14" s="1"/>
  <c r="AA40" i="14"/>
  <c r="O22" i="14"/>
  <c r="P22" i="14"/>
  <c r="Q22" i="14" s="1"/>
  <c r="O27" i="14"/>
  <c r="P27" i="14"/>
  <c r="Q27" i="14" s="1"/>
  <c r="I53" i="14"/>
  <c r="J53" i="14"/>
  <c r="K53" i="14" s="1"/>
  <c r="P53" i="14"/>
  <c r="Q53" i="14" s="1"/>
  <c r="O53" i="14"/>
  <c r="AB7" i="14"/>
  <c r="AC7" i="14" s="1"/>
  <c r="AA7" i="14"/>
  <c r="J9" i="14"/>
  <c r="K9" i="14" s="1"/>
  <c r="I9" i="14"/>
  <c r="P41" i="14"/>
  <c r="Q41" i="14" s="1"/>
  <c r="O41" i="14"/>
  <c r="P39" i="14"/>
  <c r="Q39" i="14" s="1"/>
  <c r="O39" i="14"/>
  <c r="P37" i="14"/>
  <c r="Q37" i="14" s="1"/>
  <c r="O37" i="14"/>
  <c r="J41" i="14"/>
  <c r="K41" i="14" s="1"/>
  <c r="I41" i="14"/>
  <c r="V22" i="14"/>
  <c r="W22" i="14" s="1"/>
  <c r="U22" i="14"/>
  <c r="AA24" i="14"/>
  <c r="AB24" i="14"/>
  <c r="AC24" i="14" s="1"/>
  <c r="AA26" i="14"/>
  <c r="AB26" i="14"/>
  <c r="AC26" i="14" s="1"/>
  <c r="V24" i="14"/>
  <c r="W24" i="14" s="1"/>
  <c r="U24" i="14"/>
  <c r="V26" i="14"/>
  <c r="W26" i="14" s="1"/>
  <c r="U26" i="14"/>
  <c r="U52" i="14"/>
  <c r="V52" i="14"/>
  <c r="W52" i="14" s="1"/>
  <c r="U54" i="14"/>
  <c r="V54" i="14"/>
  <c r="W54" i="14" s="1"/>
  <c r="U56" i="14"/>
  <c r="V56" i="14"/>
  <c r="W56" i="14" s="1"/>
  <c r="AB52" i="14"/>
  <c r="AC52" i="14" s="1"/>
  <c r="AA52" i="14"/>
  <c r="AB54" i="14"/>
  <c r="AC54" i="14" s="1"/>
  <c r="AA54" i="14"/>
  <c r="AB56" i="14"/>
  <c r="AC56" i="14" s="1"/>
  <c r="AA56" i="14"/>
  <c r="P8" i="14"/>
  <c r="Q8" i="14" s="1"/>
  <c r="O8" i="14"/>
  <c r="AB12" i="14"/>
  <c r="AC12" i="14" s="1"/>
  <c r="AA12" i="14"/>
  <c r="J8" i="14"/>
  <c r="K8" i="14" s="1"/>
  <c r="I8" i="14"/>
  <c r="P7" i="14"/>
  <c r="Q7" i="14" s="1"/>
  <c r="O7" i="14"/>
  <c r="V10" i="14"/>
  <c r="W10" i="14" s="1"/>
  <c r="U10" i="14"/>
  <c r="U12" i="14"/>
  <c r="V12" i="14"/>
  <c r="W12" i="14" s="1"/>
  <c r="L40" i="11"/>
  <c r="L38" i="11"/>
  <c r="L36" i="11"/>
  <c r="L34" i="11"/>
  <c r="L32" i="11"/>
  <c r="L30" i="11"/>
  <c r="L28" i="11"/>
  <c r="G40" i="11"/>
  <c r="G38" i="11"/>
  <c r="G36" i="11"/>
  <c r="G34" i="11"/>
  <c r="G32" i="11"/>
  <c r="G30" i="11"/>
  <c r="G28" i="11"/>
  <c r="L62" i="11"/>
  <c r="L60" i="11"/>
  <c r="L58" i="11"/>
  <c r="L56" i="11"/>
  <c r="L54" i="11"/>
  <c r="L52" i="11"/>
  <c r="L50" i="11"/>
  <c r="G62" i="11"/>
  <c r="G60" i="11"/>
  <c r="G58" i="11"/>
  <c r="G56" i="11"/>
  <c r="G54" i="11"/>
  <c r="G52" i="11"/>
  <c r="G50" i="11"/>
  <c r="AB62" i="11"/>
  <c r="AB60" i="11"/>
  <c r="AB58" i="11"/>
  <c r="AB56" i="11"/>
  <c r="AB54" i="11"/>
  <c r="AB52" i="11"/>
  <c r="AB50" i="11"/>
  <c r="AA62" i="11"/>
  <c r="AA60" i="11"/>
  <c r="AA58" i="11"/>
  <c r="AA56" i="11"/>
  <c r="AA54" i="11"/>
  <c r="AA52" i="11"/>
  <c r="AA50" i="11"/>
  <c r="W62" i="11"/>
  <c r="W60" i="11"/>
  <c r="W58" i="11"/>
  <c r="W56" i="11"/>
  <c r="W54" i="11"/>
  <c r="W52" i="11"/>
  <c r="W50" i="11"/>
  <c r="V62" i="11"/>
  <c r="V60" i="11"/>
  <c r="V58" i="11"/>
  <c r="V56" i="11"/>
  <c r="V54" i="11"/>
  <c r="V52" i="11"/>
  <c r="V50" i="11"/>
  <c r="R62" i="11"/>
  <c r="R60" i="11"/>
  <c r="R58" i="11"/>
  <c r="R56" i="11"/>
  <c r="R54" i="11"/>
  <c r="R52" i="11"/>
  <c r="R50" i="11"/>
  <c r="Q62" i="11"/>
  <c r="Q60" i="11"/>
  <c r="Q58" i="11"/>
  <c r="Q56" i="11"/>
  <c r="Q54" i="11"/>
  <c r="Q52" i="11"/>
  <c r="Q50" i="11"/>
  <c r="AB40" i="11"/>
  <c r="AB38" i="11"/>
  <c r="AB36" i="11"/>
  <c r="AB34" i="11"/>
  <c r="AB32" i="11"/>
  <c r="AB30" i="11"/>
  <c r="AB28" i="11"/>
  <c r="AA40" i="11"/>
  <c r="AA38" i="11"/>
  <c r="AA36" i="11"/>
  <c r="AA34" i="11"/>
  <c r="AA32" i="11"/>
  <c r="AA30" i="11"/>
  <c r="AA28" i="11"/>
  <c r="W40" i="11"/>
  <c r="W38" i="11"/>
  <c r="W36" i="11"/>
  <c r="W34" i="11"/>
  <c r="W32" i="11"/>
  <c r="W30" i="11"/>
  <c r="W28" i="11"/>
  <c r="V40" i="11"/>
  <c r="V38" i="11"/>
  <c r="V36" i="11"/>
  <c r="V34" i="11"/>
  <c r="V32" i="11"/>
  <c r="V30" i="11"/>
  <c r="V28" i="11"/>
  <c r="R40" i="11"/>
  <c r="R38" i="11"/>
  <c r="R36" i="11"/>
  <c r="R34" i="11"/>
  <c r="R32" i="11"/>
  <c r="R30" i="11"/>
  <c r="R28" i="11"/>
  <c r="Q40" i="11"/>
  <c r="Q38" i="11"/>
  <c r="Q36" i="11"/>
  <c r="Q34" i="11"/>
  <c r="Q32" i="11"/>
  <c r="Q30" i="11"/>
  <c r="Q28" i="11"/>
  <c r="AB18" i="11"/>
  <c r="AB16" i="11"/>
  <c r="AB14" i="11"/>
  <c r="AB12" i="11"/>
  <c r="AB10" i="11"/>
  <c r="AB8" i="11"/>
  <c r="AB6" i="11"/>
  <c r="AA18" i="11"/>
  <c r="AA16" i="11"/>
  <c r="AA14" i="11"/>
  <c r="AA12" i="11"/>
  <c r="AA10" i="11"/>
  <c r="AA8" i="11"/>
  <c r="AA6" i="11"/>
  <c r="W18" i="11"/>
  <c r="W16" i="11"/>
  <c r="W14" i="11"/>
  <c r="W12" i="11"/>
  <c r="W10" i="11"/>
  <c r="W8" i="11"/>
  <c r="W6" i="11"/>
  <c r="V18" i="11"/>
  <c r="V16" i="11"/>
  <c r="V14" i="11"/>
  <c r="V12" i="11"/>
  <c r="V10" i="11"/>
  <c r="V8" i="11"/>
  <c r="V6" i="11"/>
  <c r="R18" i="11"/>
  <c r="R16" i="11"/>
  <c r="R14" i="11"/>
  <c r="R12" i="11"/>
  <c r="R10" i="11"/>
  <c r="R8" i="11"/>
  <c r="R6" i="11"/>
  <c r="Q18" i="11"/>
  <c r="Q16" i="11"/>
  <c r="Q14" i="11"/>
  <c r="Q12" i="11"/>
  <c r="Q10" i="11"/>
  <c r="Q8" i="11"/>
  <c r="Q6" i="11"/>
  <c r="L18" i="11"/>
  <c r="L16" i="11"/>
  <c r="L14" i="11"/>
  <c r="L12" i="11"/>
  <c r="L10" i="11"/>
  <c r="L8" i="11"/>
  <c r="L6" i="11"/>
  <c r="G18" i="11"/>
  <c r="G16" i="11"/>
  <c r="G14" i="11"/>
  <c r="G12" i="11"/>
  <c r="G10" i="11"/>
  <c r="G8" i="11"/>
  <c r="G6" i="11"/>
  <c r="Z65" i="11" l="1"/>
  <c r="U65" i="11"/>
  <c r="P65" i="11"/>
  <c r="K65" i="11"/>
  <c r="F65" i="11"/>
  <c r="M62" i="11"/>
  <c r="H62" i="11"/>
  <c r="M60" i="11"/>
  <c r="H60" i="11"/>
  <c r="M58" i="11"/>
  <c r="H58" i="11"/>
  <c r="M56" i="11"/>
  <c r="H56" i="11"/>
  <c r="M54" i="11"/>
  <c r="H54" i="11"/>
  <c r="M52" i="11"/>
  <c r="H52" i="11"/>
  <c r="M50" i="11"/>
  <c r="H50" i="11"/>
  <c r="Z43" i="11"/>
  <c r="U43" i="11"/>
  <c r="P43" i="11"/>
  <c r="K43" i="11"/>
  <c r="F43" i="11"/>
  <c r="M40" i="11"/>
  <c r="H40" i="11"/>
  <c r="M38" i="11"/>
  <c r="H38" i="11"/>
  <c r="M36" i="11"/>
  <c r="H36" i="11"/>
  <c r="M34" i="11"/>
  <c r="H34" i="11"/>
  <c r="M32" i="11"/>
  <c r="H32" i="11"/>
  <c r="M30" i="11"/>
  <c r="H30" i="11"/>
  <c r="M28" i="11"/>
  <c r="H28" i="11"/>
  <c r="Z21" i="11"/>
  <c r="U21" i="11"/>
  <c r="P21" i="11"/>
  <c r="K21" i="11"/>
  <c r="F21" i="11"/>
  <c r="M18" i="11"/>
  <c r="H18" i="11"/>
  <c r="M16" i="11"/>
  <c r="H16" i="11"/>
  <c r="M14" i="11"/>
  <c r="H14" i="11"/>
  <c r="M12" i="11"/>
  <c r="H12" i="11"/>
  <c r="M10" i="11"/>
  <c r="H10" i="11"/>
  <c r="M8" i="11"/>
  <c r="H8" i="11"/>
  <c r="M6" i="11"/>
  <c r="H6" i="11"/>
  <c r="AD67" i="10" l="1"/>
  <c r="X67" i="10"/>
  <c r="R67" i="10"/>
  <c r="L67" i="10"/>
  <c r="F67" i="10"/>
  <c r="AD66" i="10"/>
  <c r="Y66" i="10"/>
  <c r="Z66" i="10" s="1"/>
  <c r="X66" i="10"/>
  <c r="R66" i="10"/>
  <c r="L66" i="10"/>
  <c r="AD65" i="10"/>
  <c r="X65" i="10"/>
  <c r="R65" i="10"/>
  <c r="L65" i="10"/>
  <c r="AE64" i="10"/>
  <c r="AF64" i="10" s="1"/>
  <c r="AD64" i="10"/>
  <c r="X64" i="10"/>
  <c r="R64" i="10"/>
  <c r="L64" i="10"/>
  <c r="F64" i="10"/>
  <c r="AD63" i="10"/>
  <c r="X63" i="10"/>
  <c r="R63" i="10"/>
  <c r="L63" i="10"/>
  <c r="F63" i="10"/>
  <c r="AD62" i="10"/>
  <c r="Y62" i="10"/>
  <c r="Z62" i="10" s="1"/>
  <c r="X62" i="10"/>
  <c r="S62" i="10"/>
  <c r="T62" i="10" s="1"/>
  <c r="V62" i="10" s="1"/>
  <c r="W62" i="10" s="1"/>
  <c r="R62" i="10"/>
  <c r="M62" i="10"/>
  <c r="N62" i="10" s="1"/>
  <c r="L62" i="10"/>
  <c r="F62" i="10"/>
  <c r="AJ58" i="10"/>
  <c r="AD53" i="10"/>
  <c r="X53" i="10"/>
  <c r="R53" i="10"/>
  <c r="L53" i="10"/>
  <c r="F53" i="10"/>
  <c r="AD52" i="10"/>
  <c r="X52" i="10"/>
  <c r="R52" i="10"/>
  <c r="L52" i="10"/>
  <c r="AD51" i="10"/>
  <c r="X51" i="10"/>
  <c r="R51" i="10"/>
  <c r="L51" i="10"/>
  <c r="G51" i="10"/>
  <c r="H51" i="10" s="1"/>
  <c r="I51" i="10" s="1"/>
  <c r="AE50" i="10"/>
  <c r="AF50" i="10" s="1"/>
  <c r="AD50" i="10"/>
  <c r="X50" i="10"/>
  <c r="Y50" i="10" s="1"/>
  <c r="Z50" i="10" s="1"/>
  <c r="S50" i="10"/>
  <c r="T50" i="10" s="1"/>
  <c r="R50" i="10"/>
  <c r="L50" i="10"/>
  <c r="G50" i="10"/>
  <c r="H50" i="10" s="1"/>
  <c r="F50" i="10"/>
  <c r="AD49" i="10"/>
  <c r="AE49" i="10" s="1"/>
  <c r="AF49" i="10" s="1"/>
  <c r="Y49" i="10"/>
  <c r="Z49" i="10" s="1"/>
  <c r="X49" i="10"/>
  <c r="R49" i="10"/>
  <c r="M49" i="10"/>
  <c r="N49" i="10" s="1"/>
  <c r="L49" i="10"/>
  <c r="F49" i="10"/>
  <c r="G49" i="10" s="1"/>
  <c r="H49" i="10" s="1"/>
  <c r="AE48" i="10"/>
  <c r="AF48" i="10" s="1"/>
  <c r="AD48" i="10"/>
  <c r="X48" i="10"/>
  <c r="S48" i="10"/>
  <c r="T48" i="10" s="1"/>
  <c r="R48" i="10"/>
  <c r="L48" i="10"/>
  <c r="M48" i="10" s="1"/>
  <c r="N48" i="10" s="1"/>
  <c r="G48" i="10"/>
  <c r="H48" i="10" s="1"/>
  <c r="F48" i="10"/>
  <c r="AJ44" i="10"/>
  <c r="AE52" i="10" s="1"/>
  <c r="AF52" i="10" s="1"/>
  <c r="AG52" i="10" s="1"/>
  <c r="AD39" i="10"/>
  <c r="X39" i="10"/>
  <c r="R39" i="10"/>
  <c r="L39" i="10"/>
  <c r="F39" i="10"/>
  <c r="AD38" i="10"/>
  <c r="X38" i="10"/>
  <c r="R38" i="10"/>
  <c r="L38" i="10"/>
  <c r="AD37" i="10"/>
  <c r="X37" i="10"/>
  <c r="R37" i="10"/>
  <c r="L37" i="10"/>
  <c r="AD36" i="10"/>
  <c r="X36" i="10"/>
  <c r="R36" i="10"/>
  <c r="L36" i="10"/>
  <c r="F36" i="10"/>
  <c r="AD35" i="10"/>
  <c r="X35" i="10"/>
  <c r="R35" i="10"/>
  <c r="L35" i="10"/>
  <c r="F35" i="10"/>
  <c r="AD34" i="10"/>
  <c r="X34" i="10"/>
  <c r="R34" i="10"/>
  <c r="L34" i="10"/>
  <c r="F34" i="10"/>
  <c r="AJ30" i="10"/>
  <c r="AD26" i="10"/>
  <c r="X26" i="10"/>
  <c r="R26" i="10"/>
  <c r="L26" i="10"/>
  <c r="F26" i="10"/>
  <c r="AD25" i="10"/>
  <c r="Y25" i="10"/>
  <c r="Z25" i="10" s="1"/>
  <c r="X25" i="10"/>
  <c r="R25" i="10"/>
  <c r="L25" i="10"/>
  <c r="AD24" i="10"/>
  <c r="X24" i="10"/>
  <c r="R24" i="10"/>
  <c r="L24" i="10"/>
  <c r="AD23" i="10"/>
  <c r="X23" i="10"/>
  <c r="R23" i="10"/>
  <c r="L23" i="10"/>
  <c r="F23" i="10"/>
  <c r="AD22" i="10"/>
  <c r="X22" i="10"/>
  <c r="R22" i="10"/>
  <c r="L22" i="10"/>
  <c r="F22" i="10"/>
  <c r="AD21" i="10"/>
  <c r="X21" i="10"/>
  <c r="R21" i="10"/>
  <c r="L21" i="10"/>
  <c r="F21" i="10"/>
  <c r="AJ17" i="10"/>
  <c r="AD12" i="10"/>
  <c r="X12" i="10"/>
  <c r="R12" i="10"/>
  <c r="L12" i="10"/>
  <c r="F12" i="10"/>
  <c r="AD11" i="10"/>
  <c r="X11" i="10"/>
  <c r="R11" i="10"/>
  <c r="L11" i="10"/>
  <c r="AD10" i="10"/>
  <c r="X10" i="10"/>
  <c r="R10" i="10"/>
  <c r="L10" i="10"/>
  <c r="AD9" i="10"/>
  <c r="X9" i="10"/>
  <c r="R9" i="10"/>
  <c r="L9" i="10"/>
  <c r="F9" i="10"/>
  <c r="AD8" i="10"/>
  <c r="X8" i="10"/>
  <c r="R8" i="10"/>
  <c r="L8" i="10"/>
  <c r="F8" i="10"/>
  <c r="AD7" i="10"/>
  <c r="X7" i="10"/>
  <c r="R7" i="10"/>
  <c r="L7" i="10"/>
  <c r="F7" i="10"/>
  <c r="AJ3" i="10"/>
  <c r="Y11" i="10" s="1"/>
  <c r="Z11" i="10" s="1"/>
  <c r="AB11" i="10" l="1"/>
  <c r="AC11" i="10" s="1"/>
  <c r="AA11" i="10"/>
  <c r="J49" i="10"/>
  <c r="K49" i="10" s="1"/>
  <c r="I49" i="10"/>
  <c r="AB50" i="10"/>
  <c r="AC50" i="10" s="1"/>
  <c r="AA50" i="10"/>
  <c r="P62" i="10"/>
  <c r="Q62" i="10" s="1"/>
  <c r="O62" i="10"/>
  <c r="P48" i="10"/>
  <c r="Q48" i="10" s="1"/>
  <c r="O48" i="10"/>
  <c r="AH49" i="10"/>
  <c r="AI49" i="10" s="1"/>
  <c r="AG49" i="10"/>
  <c r="Y7" i="10"/>
  <c r="Z7" i="10" s="1"/>
  <c r="S8" i="10"/>
  <c r="T8" i="10" s="1"/>
  <c r="Y10" i="10"/>
  <c r="Z10" i="10" s="1"/>
  <c r="AB25" i="10"/>
  <c r="AC25" i="10" s="1"/>
  <c r="AA25" i="10"/>
  <c r="AB66" i="10"/>
  <c r="AC66" i="10" s="1"/>
  <c r="AA66" i="10"/>
  <c r="G10" i="10"/>
  <c r="H10" i="10" s="1"/>
  <c r="AE25" i="10"/>
  <c r="AF25" i="10" s="1"/>
  <c r="AE24" i="10"/>
  <c r="AF24" i="10" s="1"/>
  <c r="S24" i="10"/>
  <c r="T24" i="10" s="1"/>
  <c r="G24" i="10"/>
  <c r="H24" i="10" s="1"/>
  <c r="M25" i="10"/>
  <c r="N25" i="10" s="1"/>
  <c r="S23" i="10"/>
  <c r="T23" i="10" s="1"/>
  <c r="Y22" i="10"/>
  <c r="Z22" i="10" s="1"/>
  <c r="AE21" i="10"/>
  <c r="AF21" i="10" s="1"/>
  <c r="G25" i="10"/>
  <c r="H25" i="10" s="1"/>
  <c r="Y24" i="10"/>
  <c r="Z24" i="10" s="1"/>
  <c r="S22" i="10"/>
  <c r="T22" i="10" s="1"/>
  <c r="Y21" i="10"/>
  <c r="Z21" i="10" s="1"/>
  <c r="G21" i="10"/>
  <c r="H21" i="10" s="1"/>
  <c r="S21" i="10"/>
  <c r="T21" i="10" s="1"/>
  <c r="M22" i="10"/>
  <c r="N22" i="10" s="1"/>
  <c r="G23" i="10"/>
  <c r="H23" i="10" s="1"/>
  <c r="AE23" i="10"/>
  <c r="AF23" i="10" s="1"/>
  <c r="M24" i="10"/>
  <c r="N24" i="10" s="1"/>
  <c r="S25" i="10"/>
  <c r="T25" i="10" s="1"/>
  <c r="J51" i="10"/>
  <c r="K51" i="10" s="1"/>
  <c r="U62" i="10"/>
  <c r="G7" i="10"/>
  <c r="H7" i="10" s="1"/>
  <c r="S7" i="10"/>
  <c r="T7" i="10" s="1"/>
  <c r="AE7" i="10"/>
  <c r="AF7" i="10" s="1"/>
  <c r="M8" i="10"/>
  <c r="N8" i="10" s="1"/>
  <c r="Y8" i="10"/>
  <c r="Z8" i="10" s="1"/>
  <c r="M10" i="10"/>
  <c r="N10" i="10" s="1"/>
  <c r="M21" i="10"/>
  <c r="N21" i="10" s="1"/>
  <c r="G22" i="10"/>
  <c r="H22" i="10" s="1"/>
  <c r="AE22" i="10"/>
  <c r="AF22" i="10" s="1"/>
  <c r="Y23" i="10"/>
  <c r="Z23" i="10" s="1"/>
  <c r="AH52" i="10"/>
  <c r="AI52" i="10" s="1"/>
  <c r="AE11" i="10"/>
  <c r="AF11" i="10" s="1"/>
  <c r="S11" i="10"/>
  <c r="T11" i="10" s="1"/>
  <c r="G11" i="10"/>
  <c r="H11" i="10" s="1"/>
  <c r="Y9" i="10"/>
  <c r="Z9" i="10" s="1"/>
  <c r="M9" i="10"/>
  <c r="N9" i="10" s="1"/>
  <c r="AE8" i="10"/>
  <c r="AF8" i="10" s="1"/>
  <c r="M7" i="10"/>
  <c r="N7" i="10" s="1"/>
  <c r="G8" i="10"/>
  <c r="H8" i="10" s="1"/>
  <c r="S9" i="10"/>
  <c r="T9" i="10" s="1"/>
  <c r="AE37" i="10"/>
  <c r="AF37" i="10" s="1"/>
  <c r="S37" i="10"/>
  <c r="T37" i="10" s="1"/>
  <c r="G37" i="10"/>
  <c r="H37" i="10" s="1"/>
  <c r="S38" i="10"/>
  <c r="T38" i="10" s="1"/>
  <c r="Y36" i="10"/>
  <c r="Z36" i="10" s="1"/>
  <c r="AE35" i="10"/>
  <c r="AF35" i="10" s="1"/>
  <c r="G35" i="10"/>
  <c r="H35" i="10" s="1"/>
  <c r="M34" i="10"/>
  <c r="N34" i="10" s="1"/>
  <c r="AE38" i="10"/>
  <c r="AF38" i="10" s="1"/>
  <c r="Y38" i="10"/>
  <c r="Z38" i="10" s="1"/>
  <c r="M38" i="10"/>
  <c r="N38" i="10" s="1"/>
  <c r="G38" i="10"/>
  <c r="H38" i="10" s="1"/>
  <c r="AE36" i="10"/>
  <c r="AF36" i="10" s="1"/>
  <c r="S36" i="10"/>
  <c r="T36" i="10" s="1"/>
  <c r="M36" i="10"/>
  <c r="N36" i="10" s="1"/>
  <c r="G36" i="10"/>
  <c r="H36" i="10" s="1"/>
  <c r="Y35" i="10"/>
  <c r="Z35" i="10" s="1"/>
  <c r="S35" i="10"/>
  <c r="T35" i="10" s="1"/>
  <c r="M35" i="10"/>
  <c r="N35" i="10" s="1"/>
  <c r="AE34" i="10"/>
  <c r="AF34" i="10" s="1"/>
  <c r="Y34" i="10"/>
  <c r="Z34" i="10" s="1"/>
  <c r="S34" i="10"/>
  <c r="T34" i="10" s="1"/>
  <c r="G34" i="10"/>
  <c r="H34" i="10" s="1"/>
  <c r="M37" i="10"/>
  <c r="N37" i="10" s="1"/>
  <c r="M23" i="10"/>
  <c r="N23" i="10" s="1"/>
  <c r="AH64" i="10"/>
  <c r="AI64" i="10" s="1"/>
  <c r="AG64" i="10"/>
  <c r="AE9" i="10"/>
  <c r="AF9" i="10" s="1"/>
  <c r="AE10" i="10"/>
  <c r="AF10" i="10" s="1"/>
  <c r="G9" i="10"/>
  <c r="H9" i="10" s="1"/>
  <c r="S10" i="10"/>
  <c r="T10" i="10" s="1"/>
  <c r="M11" i="10"/>
  <c r="N11" i="10" s="1"/>
  <c r="Y37" i="10"/>
  <c r="Z37" i="10" s="1"/>
  <c r="J48" i="10"/>
  <c r="K48" i="10" s="1"/>
  <c r="I48" i="10"/>
  <c r="V48" i="10"/>
  <c r="W48" i="10" s="1"/>
  <c r="U48" i="10"/>
  <c r="AH48" i="10"/>
  <c r="AI48" i="10" s="1"/>
  <c r="AG48" i="10"/>
  <c r="P49" i="10"/>
  <c r="Q49" i="10" s="1"/>
  <c r="O49" i="10"/>
  <c r="AB49" i="10"/>
  <c r="AC49" i="10" s="1"/>
  <c r="AA49" i="10"/>
  <c r="J50" i="10"/>
  <c r="K50" i="10" s="1"/>
  <c r="I50" i="10"/>
  <c r="V50" i="10"/>
  <c r="W50" i="10" s="1"/>
  <c r="U50" i="10"/>
  <c r="AH50" i="10"/>
  <c r="AI50" i="10" s="1"/>
  <c r="AG50" i="10"/>
  <c r="AB62" i="10"/>
  <c r="AC62" i="10" s="1"/>
  <c r="AA62" i="10"/>
  <c r="G52" i="10"/>
  <c r="H52" i="10" s="1"/>
  <c r="M52" i="10"/>
  <c r="N52" i="10" s="1"/>
  <c r="S52" i="10"/>
  <c r="T52" i="10" s="1"/>
  <c r="Y65" i="10"/>
  <c r="Z65" i="10" s="1"/>
  <c r="M65" i="10"/>
  <c r="N65" i="10" s="1"/>
  <c r="AE66" i="10"/>
  <c r="AF66" i="10" s="1"/>
  <c r="S66" i="10"/>
  <c r="T66" i="10" s="1"/>
  <c r="G66" i="10"/>
  <c r="H66" i="10" s="1"/>
  <c r="Y64" i="10"/>
  <c r="Z64" i="10" s="1"/>
  <c r="M64" i="10"/>
  <c r="N64" i="10" s="1"/>
  <c r="AE63" i="10"/>
  <c r="AF63" i="10" s="1"/>
  <c r="S63" i="10"/>
  <c r="T63" i="10" s="1"/>
  <c r="G63" i="10"/>
  <c r="H63" i="10" s="1"/>
  <c r="AE65" i="10"/>
  <c r="AF65" i="10" s="1"/>
  <c r="S65" i="10"/>
  <c r="T65" i="10" s="1"/>
  <c r="G65" i="10"/>
  <c r="H65" i="10" s="1"/>
  <c r="M66" i="10"/>
  <c r="N66" i="10" s="1"/>
  <c r="Y63" i="10"/>
  <c r="Z63" i="10" s="1"/>
  <c r="G62" i="10"/>
  <c r="H62" i="10" s="1"/>
  <c r="AE62" i="10"/>
  <c r="AF62" i="10" s="1"/>
  <c r="Y51" i="10"/>
  <c r="Z51" i="10" s="1"/>
  <c r="M51" i="10"/>
  <c r="N51" i="10" s="1"/>
  <c r="Y52" i="10"/>
  <c r="Z52" i="10" s="1"/>
  <c r="S51" i="10"/>
  <c r="T51" i="10" s="1"/>
  <c r="M50" i="10"/>
  <c r="N50" i="10" s="1"/>
  <c r="S49" i="10"/>
  <c r="T49" i="10" s="1"/>
  <c r="Y48" i="10"/>
  <c r="Z48" i="10" s="1"/>
  <c r="AE51" i="10"/>
  <c r="AF51" i="10" s="1"/>
  <c r="M63" i="10"/>
  <c r="N63" i="10" s="1"/>
  <c r="G64" i="10"/>
  <c r="H64" i="10" s="1"/>
  <c r="S64" i="10"/>
  <c r="T64" i="10" s="1"/>
  <c r="U51" i="10" l="1"/>
  <c r="V51" i="10"/>
  <c r="W51" i="10" s="1"/>
  <c r="V63" i="10"/>
  <c r="W63" i="10" s="1"/>
  <c r="U63" i="10"/>
  <c r="I34" i="10"/>
  <c r="J34" i="10"/>
  <c r="K34" i="10" s="1"/>
  <c r="O38" i="10"/>
  <c r="P38" i="10"/>
  <c r="Q38" i="10" s="1"/>
  <c r="J8" i="10"/>
  <c r="K8" i="10" s="1"/>
  <c r="I8" i="10"/>
  <c r="P21" i="10"/>
  <c r="Q21" i="10" s="1"/>
  <c r="O21" i="10"/>
  <c r="J23" i="10"/>
  <c r="K23" i="10" s="1"/>
  <c r="I23" i="10"/>
  <c r="J24" i="10"/>
  <c r="K24" i="10" s="1"/>
  <c r="I24" i="10"/>
  <c r="J62" i="10"/>
  <c r="K62" i="10" s="1"/>
  <c r="I62" i="10"/>
  <c r="U65" i="10"/>
  <c r="V65" i="10"/>
  <c r="W65" i="10" s="1"/>
  <c r="AH63" i="10"/>
  <c r="AI63" i="10" s="1"/>
  <c r="AG63" i="10"/>
  <c r="V66" i="10"/>
  <c r="W66" i="10" s="1"/>
  <c r="U66" i="10"/>
  <c r="U52" i="10"/>
  <c r="V52" i="10"/>
  <c r="W52" i="10" s="1"/>
  <c r="I9" i="10"/>
  <c r="J9" i="10"/>
  <c r="K9" i="10" s="1"/>
  <c r="U34" i="10"/>
  <c r="V34" i="10"/>
  <c r="W34" i="10" s="1"/>
  <c r="V35" i="10"/>
  <c r="W35" i="10" s="1"/>
  <c r="U35" i="10"/>
  <c r="U36" i="10"/>
  <c r="V36" i="10"/>
  <c r="W36" i="10" s="1"/>
  <c r="AA38" i="10"/>
  <c r="AB38" i="10"/>
  <c r="AC38" i="10" s="1"/>
  <c r="AH35" i="10"/>
  <c r="AI35" i="10" s="1"/>
  <c r="AG35" i="10"/>
  <c r="V37" i="10"/>
  <c r="W37" i="10" s="1"/>
  <c r="U37" i="10"/>
  <c r="P7" i="10"/>
  <c r="Q7" i="10" s="1"/>
  <c r="O7" i="10"/>
  <c r="J11" i="10"/>
  <c r="K11" i="10" s="1"/>
  <c r="I11" i="10"/>
  <c r="AB23" i="10"/>
  <c r="AC23" i="10" s="1"/>
  <c r="AA23" i="10"/>
  <c r="P10" i="10"/>
  <c r="Q10" i="10" s="1"/>
  <c r="O10" i="10"/>
  <c r="V7" i="10"/>
  <c r="W7" i="10" s="1"/>
  <c r="U7" i="10"/>
  <c r="V25" i="10"/>
  <c r="W25" i="10" s="1"/>
  <c r="U25" i="10"/>
  <c r="P22" i="10"/>
  <c r="Q22" i="10" s="1"/>
  <c r="O22" i="10"/>
  <c r="V22" i="10"/>
  <c r="W22" i="10" s="1"/>
  <c r="U22" i="10"/>
  <c r="AA22" i="10"/>
  <c r="AB22" i="10"/>
  <c r="AC22" i="10" s="1"/>
  <c r="U24" i="10"/>
  <c r="V24" i="10"/>
  <c r="W24" i="10" s="1"/>
  <c r="AB10" i="10"/>
  <c r="AC10" i="10" s="1"/>
  <c r="AA10" i="10"/>
  <c r="AH62" i="10"/>
  <c r="AI62" i="10" s="1"/>
  <c r="AG62" i="10"/>
  <c r="J66" i="10"/>
  <c r="K66" i="10" s="1"/>
  <c r="I66" i="10"/>
  <c r="P36" i="10"/>
  <c r="Q36" i="10" s="1"/>
  <c r="O36" i="10"/>
  <c r="I37" i="10"/>
  <c r="J37" i="10"/>
  <c r="K37" i="10" s="1"/>
  <c r="AB21" i="10"/>
  <c r="AC21" i="10" s="1"/>
  <c r="AA21" i="10"/>
  <c r="J10" i="10"/>
  <c r="K10" i="10" s="1"/>
  <c r="I10" i="10"/>
  <c r="AB52" i="10"/>
  <c r="AC52" i="10" s="1"/>
  <c r="AA52" i="10"/>
  <c r="J64" i="10"/>
  <c r="K64" i="10" s="1"/>
  <c r="I64" i="10"/>
  <c r="V49" i="10"/>
  <c r="W49" i="10" s="1"/>
  <c r="U49" i="10"/>
  <c r="O51" i="10"/>
  <c r="P51" i="10"/>
  <c r="Q51" i="10" s="1"/>
  <c r="AB63" i="10"/>
  <c r="AC63" i="10" s="1"/>
  <c r="AA63" i="10"/>
  <c r="AG65" i="10"/>
  <c r="AH65" i="10"/>
  <c r="AI65" i="10" s="1"/>
  <c r="P64" i="10"/>
  <c r="Q64" i="10" s="1"/>
  <c r="O64" i="10"/>
  <c r="AH66" i="10"/>
  <c r="AI66" i="10" s="1"/>
  <c r="AG66" i="10"/>
  <c r="P52" i="10"/>
  <c r="Q52" i="10" s="1"/>
  <c r="O52" i="10"/>
  <c r="AA37" i="10"/>
  <c r="AB37" i="10"/>
  <c r="AC37" i="10" s="1"/>
  <c r="AG10" i="10"/>
  <c r="AH10" i="10"/>
  <c r="AI10" i="10" s="1"/>
  <c r="P23" i="10"/>
  <c r="Q23" i="10" s="1"/>
  <c r="O23" i="10"/>
  <c r="AB34" i="10"/>
  <c r="AC34" i="10" s="1"/>
  <c r="AA34" i="10"/>
  <c r="AA35" i="10"/>
  <c r="AB35" i="10"/>
  <c r="AC35" i="10" s="1"/>
  <c r="AG36" i="10"/>
  <c r="AH36" i="10"/>
  <c r="AI36" i="10" s="1"/>
  <c r="AH38" i="10"/>
  <c r="AI38" i="10" s="1"/>
  <c r="AG38" i="10"/>
  <c r="AB36" i="10"/>
  <c r="AC36" i="10" s="1"/>
  <c r="AA36" i="10"/>
  <c r="AG37" i="10"/>
  <c r="AH37" i="10"/>
  <c r="AI37" i="10" s="1"/>
  <c r="AG8" i="10"/>
  <c r="AH8" i="10"/>
  <c r="AI8" i="10" s="1"/>
  <c r="U11" i="10"/>
  <c r="V11" i="10"/>
  <c r="W11" i="10" s="1"/>
  <c r="AH22" i="10"/>
  <c r="AI22" i="10" s="1"/>
  <c r="AG22" i="10"/>
  <c r="AA8" i="10"/>
  <c r="AB8" i="10"/>
  <c r="AC8" i="10" s="1"/>
  <c r="J7" i="10"/>
  <c r="K7" i="10" s="1"/>
  <c r="I7" i="10"/>
  <c r="O24" i="10"/>
  <c r="P24" i="10"/>
  <c r="Q24" i="10" s="1"/>
  <c r="V21" i="10"/>
  <c r="W21" i="10" s="1"/>
  <c r="U21" i="10"/>
  <c r="AA24" i="10"/>
  <c r="AB24" i="10"/>
  <c r="AC24" i="10" s="1"/>
  <c r="U23" i="10"/>
  <c r="V23" i="10"/>
  <c r="W23" i="10" s="1"/>
  <c r="AH24" i="10"/>
  <c r="AI24" i="10" s="1"/>
  <c r="AG24" i="10"/>
  <c r="V8" i="10"/>
  <c r="W8" i="10" s="1"/>
  <c r="U8" i="10"/>
  <c r="AG51" i="10"/>
  <c r="AH51" i="10"/>
  <c r="AI51" i="10" s="1"/>
  <c r="I65" i="10"/>
  <c r="J65" i="10"/>
  <c r="K65" i="10" s="1"/>
  <c r="AB65" i="10"/>
  <c r="AC65" i="10" s="1"/>
  <c r="AA65" i="10"/>
  <c r="V10" i="10"/>
  <c r="W10" i="10" s="1"/>
  <c r="U10" i="10"/>
  <c r="P35" i="10"/>
  <c r="Q35" i="10" s="1"/>
  <c r="O35" i="10"/>
  <c r="J35" i="10"/>
  <c r="K35" i="10" s="1"/>
  <c r="I35" i="10"/>
  <c r="AB9" i="10"/>
  <c r="AC9" i="10" s="1"/>
  <c r="AA9" i="10"/>
  <c r="AH7" i="10"/>
  <c r="AI7" i="10" s="1"/>
  <c r="AG7" i="10"/>
  <c r="AG21" i="10"/>
  <c r="AH21" i="10"/>
  <c r="AI21" i="10" s="1"/>
  <c r="V64" i="10"/>
  <c r="W64" i="10" s="1"/>
  <c r="U64" i="10"/>
  <c r="AB48" i="10"/>
  <c r="AC48" i="10" s="1"/>
  <c r="AA48" i="10"/>
  <c r="P63" i="10"/>
  <c r="Q63" i="10" s="1"/>
  <c r="O63" i="10"/>
  <c r="P50" i="10"/>
  <c r="Q50" i="10" s="1"/>
  <c r="O50" i="10"/>
  <c r="AB51" i="10"/>
  <c r="AC51" i="10" s="1"/>
  <c r="AA51" i="10"/>
  <c r="P66" i="10"/>
  <c r="Q66" i="10" s="1"/>
  <c r="O66" i="10"/>
  <c r="J63" i="10"/>
  <c r="K63" i="10" s="1"/>
  <c r="I63" i="10"/>
  <c r="AB64" i="10"/>
  <c r="AC64" i="10" s="1"/>
  <c r="AA64" i="10"/>
  <c r="P65" i="10"/>
  <c r="Q65" i="10" s="1"/>
  <c r="O65" i="10"/>
  <c r="I52" i="10"/>
  <c r="J52" i="10"/>
  <c r="K52" i="10" s="1"/>
  <c r="P11" i="10"/>
  <c r="Q11" i="10" s="1"/>
  <c r="O11" i="10"/>
  <c r="AG9" i="10"/>
  <c r="AH9" i="10"/>
  <c r="AI9" i="10" s="1"/>
  <c r="O37" i="10"/>
  <c r="P37" i="10"/>
  <c r="Q37" i="10" s="1"/>
  <c r="AG34" i="10"/>
  <c r="AH34" i="10"/>
  <c r="AI34" i="10" s="1"/>
  <c r="J36" i="10"/>
  <c r="K36" i="10" s="1"/>
  <c r="I36" i="10"/>
  <c r="J38" i="10"/>
  <c r="K38" i="10" s="1"/>
  <c r="I38" i="10"/>
  <c r="P34" i="10"/>
  <c r="Q34" i="10" s="1"/>
  <c r="O34" i="10"/>
  <c r="V38" i="10"/>
  <c r="W38" i="10" s="1"/>
  <c r="U38" i="10"/>
  <c r="U9" i="10"/>
  <c r="V9" i="10"/>
  <c r="W9" i="10" s="1"/>
  <c r="P9" i="10"/>
  <c r="Q9" i="10" s="1"/>
  <c r="O9" i="10"/>
  <c r="AH11" i="10"/>
  <c r="AI11" i="10" s="1"/>
  <c r="AG11" i="10"/>
  <c r="J22" i="10"/>
  <c r="K22" i="10" s="1"/>
  <c r="I22" i="10"/>
  <c r="O8" i="10"/>
  <c r="P8" i="10"/>
  <c r="Q8" i="10" s="1"/>
  <c r="AH23" i="10"/>
  <c r="AI23" i="10" s="1"/>
  <c r="AG23" i="10"/>
  <c r="I21" i="10"/>
  <c r="J21" i="10"/>
  <c r="K21" i="10" s="1"/>
  <c r="J25" i="10"/>
  <c r="K25" i="10" s="1"/>
  <c r="I25" i="10"/>
  <c r="P25" i="10"/>
  <c r="Q25" i="10" s="1"/>
  <c r="O25" i="10"/>
  <c r="AH25" i="10"/>
  <c r="AI25" i="10" s="1"/>
  <c r="AG25" i="10"/>
  <c r="AB7" i="10"/>
  <c r="AC7" i="10" s="1"/>
  <c r="AA7" i="10"/>
  <c r="R54" i="9" l="1"/>
  <c r="L54" i="9"/>
  <c r="F54" i="9"/>
  <c r="R53" i="9"/>
  <c r="L53" i="9"/>
  <c r="F53" i="9"/>
  <c r="R52" i="9"/>
  <c r="L52" i="9"/>
  <c r="F52" i="9"/>
  <c r="R51" i="9"/>
  <c r="L51" i="9"/>
  <c r="F51" i="9"/>
  <c r="R50" i="9"/>
  <c r="L50" i="9"/>
  <c r="F50" i="9"/>
  <c r="R49" i="9"/>
  <c r="L49" i="9"/>
  <c r="F49" i="9"/>
  <c r="X45" i="9"/>
  <c r="M53" i="9" s="1"/>
  <c r="N53" i="9" s="1"/>
  <c r="R40" i="9"/>
  <c r="L40" i="9"/>
  <c r="F40" i="9"/>
  <c r="X31" i="9" s="1"/>
  <c r="R39" i="9"/>
  <c r="L39" i="9"/>
  <c r="F39" i="9"/>
  <c r="R38" i="9"/>
  <c r="L38" i="9"/>
  <c r="F38" i="9"/>
  <c r="R37" i="9"/>
  <c r="L37" i="9"/>
  <c r="F37" i="9"/>
  <c r="R36" i="9"/>
  <c r="L36" i="9"/>
  <c r="F36" i="9"/>
  <c r="R35" i="9"/>
  <c r="L35" i="9"/>
  <c r="F35" i="9"/>
  <c r="R26" i="9"/>
  <c r="L26" i="9"/>
  <c r="F26" i="9"/>
  <c r="R25" i="9"/>
  <c r="L25" i="9"/>
  <c r="F25" i="9"/>
  <c r="R24" i="9"/>
  <c r="L24" i="9"/>
  <c r="F24" i="9"/>
  <c r="R23" i="9"/>
  <c r="L23" i="9"/>
  <c r="F23" i="9"/>
  <c r="R22" i="9"/>
  <c r="L22" i="9"/>
  <c r="F22" i="9"/>
  <c r="R21" i="9"/>
  <c r="L21" i="9"/>
  <c r="F21" i="9"/>
  <c r="G21" i="9" s="1"/>
  <c r="H21" i="9" s="1"/>
  <c r="I21" i="9" s="1"/>
  <c r="X17" i="9"/>
  <c r="M25" i="9" s="1"/>
  <c r="N25" i="9" s="1"/>
  <c r="R12" i="9"/>
  <c r="L12" i="9"/>
  <c r="F12" i="9"/>
  <c r="X3" i="9" s="1"/>
  <c r="R11" i="9"/>
  <c r="L11" i="9"/>
  <c r="F11" i="9"/>
  <c r="R10" i="9"/>
  <c r="L10" i="9"/>
  <c r="F10" i="9"/>
  <c r="R9" i="9"/>
  <c r="L9" i="9"/>
  <c r="F9" i="9"/>
  <c r="R8" i="9"/>
  <c r="L8" i="9"/>
  <c r="F8" i="9"/>
  <c r="R7" i="9"/>
  <c r="L7" i="9"/>
  <c r="F7" i="9"/>
  <c r="P53" i="9" l="1"/>
  <c r="Q53" i="9" s="1"/>
  <c r="O53" i="9"/>
  <c r="P25" i="9"/>
  <c r="Q25" i="9" s="1"/>
  <c r="O25" i="9"/>
  <c r="S11" i="9"/>
  <c r="T11" i="9" s="1"/>
  <c r="G11" i="9"/>
  <c r="H11" i="9" s="1"/>
  <c r="M10" i="9"/>
  <c r="N10" i="9" s="1"/>
  <c r="S9" i="9"/>
  <c r="T9" i="9" s="1"/>
  <c r="G9" i="9"/>
  <c r="H9" i="9" s="1"/>
  <c r="M8" i="9"/>
  <c r="N8" i="9" s="1"/>
  <c r="M11" i="9"/>
  <c r="N11" i="9" s="1"/>
  <c r="S10" i="9"/>
  <c r="T10" i="9" s="1"/>
  <c r="G10" i="9"/>
  <c r="H10" i="9" s="1"/>
  <c r="M9" i="9"/>
  <c r="N9" i="9" s="1"/>
  <c r="G8" i="9"/>
  <c r="H8" i="9" s="1"/>
  <c r="S8" i="9"/>
  <c r="T8" i="9" s="1"/>
  <c r="S7" i="9"/>
  <c r="T7" i="9" s="1"/>
  <c r="G7" i="9"/>
  <c r="H7" i="9" s="1"/>
  <c r="M7" i="9"/>
  <c r="N7" i="9" s="1"/>
  <c r="J21" i="9"/>
  <c r="K21" i="9" s="1"/>
  <c r="S39" i="9"/>
  <c r="T39" i="9" s="1"/>
  <c r="G39" i="9"/>
  <c r="H39" i="9" s="1"/>
  <c r="M38" i="9"/>
  <c r="N38" i="9" s="1"/>
  <c r="S37" i="9"/>
  <c r="T37" i="9" s="1"/>
  <c r="G37" i="9"/>
  <c r="H37" i="9" s="1"/>
  <c r="M36" i="9"/>
  <c r="N36" i="9" s="1"/>
  <c r="S35" i="9"/>
  <c r="T35" i="9" s="1"/>
  <c r="G35" i="9"/>
  <c r="H35" i="9" s="1"/>
  <c r="M39" i="9"/>
  <c r="N39" i="9" s="1"/>
  <c r="S38" i="9"/>
  <c r="T38" i="9" s="1"/>
  <c r="G38" i="9"/>
  <c r="H38" i="9" s="1"/>
  <c r="M37" i="9"/>
  <c r="N37" i="9" s="1"/>
  <c r="S36" i="9"/>
  <c r="T36" i="9" s="1"/>
  <c r="G36" i="9"/>
  <c r="H36" i="9" s="1"/>
  <c r="M35" i="9"/>
  <c r="N35" i="9" s="1"/>
  <c r="S21" i="9"/>
  <c r="T21" i="9" s="1"/>
  <c r="M22" i="9"/>
  <c r="N22" i="9" s="1"/>
  <c r="G23" i="9"/>
  <c r="H23" i="9" s="1"/>
  <c r="S23" i="9"/>
  <c r="T23" i="9" s="1"/>
  <c r="M24" i="9"/>
  <c r="N24" i="9" s="1"/>
  <c r="G25" i="9"/>
  <c r="H25" i="9" s="1"/>
  <c r="S25" i="9"/>
  <c r="T25" i="9" s="1"/>
  <c r="G49" i="9"/>
  <c r="H49" i="9" s="1"/>
  <c r="S49" i="9"/>
  <c r="T49" i="9" s="1"/>
  <c r="M50" i="9"/>
  <c r="N50" i="9" s="1"/>
  <c r="G51" i="9"/>
  <c r="H51" i="9" s="1"/>
  <c r="S51" i="9"/>
  <c r="T51" i="9" s="1"/>
  <c r="M52" i="9"/>
  <c r="N52" i="9" s="1"/>
  <c r="G53" i="9"/>
  <c r="H53" i="9" s="1"/>
  <c r="S53" i="9"/>
  <c r="T53" i="9" s="1"/>
  <c r="M21" i="9"/>
  <c r="N21" i="9" s="1"/>
  <c r="G22" i="9"/>
  <c r="H22" i="9" s="1"/>
  <c r="S22" i="9"/>
  <c r="T22" i="9" s="1"/>
  <c r="M23" i="9"/>
  <c r="N23" i="9" s="1"/>
  <c r="G24" i="9"/>
  <c r="H24" i="9" s="1"/>
  <c r="S24" i="9"/>
  <c r="T24" i="9" s="1"/>
  <c r="M49" i="9"/>
  <c r="N49" i="9" s="1"/>
  <c r="G50" i="9"/>
  <c r="H50" i="9" s="1"/>
  <c r="S50" i="9"/>
  <c r="T50" i="9" s="1"/>
  <c r="M51" i="9"/>
  <c r="N51" i="9" s="1"/>
  <c r="G52" i="9"/>
  <c r="H52" i="9" s="1"/>
  <c r="S52" i="9"/>
  <c r="T52" i="9" s="1"/>
  <c r="P51" i="9" l="1"/>
  <c r="Q51" i="9" s="1"/>
  <c r="O51" i="9"/>
  <c r="O52" i="9"/>
  <c r="P52" i="9"/>
  <c r="Q52" i="9" s="1"/>
  <c r="U21" i="9"/>
  <c r="V21" i="9"/>
  <c r="W21" i="9" s="1"/>
  <c r="V37" i="9"/>
  <c r="W37" i="9" s="1"/>
  <c r="U37" i="9"/>
  <c r="U10" i="9"/>
  <c r="V10" i="9"/>
  <c r="W10" i="9" s="1"/>
  <c r="V50" i="9"/>
  <c r="W50" i="9" s="1"/>
  <c r="U50" i="9"/>
  <c r="J24" i="9"/>
  <c r="K24" i="9" s="1"/>
  <c r="I24" i="9"/>
  <c r="P21" i="9"/>
  <c r="Q21" i="9" s="1"/>
  <c r="O21" i="9"/>
  <c r="U51" i="9"/>
  <c r="V51" i="9"/>
  <c r="W51" i="9" s="1"/>
  <c r="I49" i="9"/>
  <c r="J49" i="9"/>
  <c r="K49" i="9" s="1"/>
  <c r="U23" i="9"/>
  <c r="V23" i="9"/>
  <c r="W23" i="9" s="1"/>
  <c r="O35" i="9"/>
  <c r="P35" i="9"/>
  <c r="Q35" i="9" s="1"/>
  <c r="I38" i="9"/>
  <c r="J38" i="9"/>
  <c r="K38" i="9" s="1"/>
  <c r="V35" i="9"/>
  <c r="W35" i="9" s="1"/>
  <c r="U35" i="9"/>
  <c r="P38" i="9"/>
  <c r="Q38" i="9" s="1"/>
  <c r="O38" i="9"/>
  <c r="P7" i="9"/>
  <c r="Q7" i="9" s="1"/>
  <c r="O7" i="9"/>
  <c r="I8" i="9"/>
  <c r="J8" i="9"/>
  <c r="K8" i="9" s="1"/>
  <c r="O11" i="9"/>
  <c r="P11" i="9"/>
  <c r="Q11" i="9" s="1"/>
  <c r="P10" i="9"/>
  <c r="Q10" i="9" s="1"/>
  <c r="O10" i="9"/>
  <c r="J22" i="9"/>
  <c r="K22" i="9" s="1"/>
  <c r="I22" i="9"/>
  <c r="O24" i="9"/>
  <c r="P24" i="9"/>
  <c r="Q24" i="9" s="1"/>
  <c r="J35" i="9"/>
  <c r="K35" i="9" s="1"/>
  <c r="I35" i="9"/>
  <c r="U8" i="9"/>
  <c r="V8" i="9"/>
  <c r="W8" i="9" s="1"/>
  <c r="V52" i="9"/>
  <c r="W52" i="9" s="1"/>
  <c r="U52" i="9"/>
  <c r="J50" i="9"/>
  <c r="K50" i="9" s="1"/>
  <c r="I50" i="9"/>
  <c r="P23" i="9"/>
  <c r="Q23" i="9" s="1"/>
  <c r="O23" i="9"/>
  <c r="U53" i="9"/>
  <c r="V53" i="9"/>
  <c r="W53" i="9" s="1"/>
  <c r="I51" i="9"/>
  <c r="J51" i="9"/>
  <c r="K51" i="9" s="1"/>
  <c r="U25" i="9"/>
  <c r="V25" i="9"/>
  <c r="W25" i="9" s="1"/>
  <c r="I23" i="9"/>
  <c r="J23" i="9"/>
  <c r="K23" i="9" s="1"/>
  <c r="I36" i="9"/>
  <c r="J36" i="9"/>
  <c r="K36" i="9" s="1"/>
  <c r="U38" i="9"/>
  <c r="V38" i="9"/>
  <c r="W38" i="9" s="1"/>
  <c r="P36" i="9"/>
  <c r="Q36" i="9" s="1"/>
  <c r="O36" i="9"/>
  <c r="J39" i="9"/>
  <c r="K39" i="9" s="1"/>
  <c r="I39" i="9"/>
  <c r="J7" i="9"/>
  <c r="K7" i="9" s="1"/>
  <c r="I7" i="9"/>
  <c r="O9" i="9"/>
  <c r="P9" i="9"/>
  <c r="Q9" i="9" s="1"/>
  <c r="P8" i="9"/>
  <c r="Q8" i="9" s="1"/>
  <c r="O8" i="9"/>
  <c r="J11" i="9"/>
  <c r="K11" i="9" s="1"/>
  <c r="I11" i="9"/>
  <c r="V24" i="9"/>
  <c r="W24" i="9" s="1"/>
  <c r="U24" i="9"/>
  <c r="U49" i="9"/>
  <c r="V49" i="9"/>
  <c r="W49" i="9" s="1"/>
  <c r="O37" i="9"/>
  <c r="P37" i="9"/>
  <c r="Q37" i="9" s="1"/>
  <c r="V9" i="9"/>
  <c r="W9" i="9" s="1"/>
  <c r="U9" i="9"/>
  <c r="J52" i="9"/>
  <c r="K52" i="9" s="1"/>
  <c r="I52" i="9"/>
  <c r="P49" i="9"/>
  <c r="Q49" i="9" s="1"/>
  <c r="O49" i="9"/>
  <c r="V22" i="9"/>
  <c r="W22" i="9" s="1"/>
  <c r="U22" i="9"/>
  <c r="I53" i="9"/>
  <c r="J53" i="9"/>
  <c r="K53" i="9" s="1"/>
  <c r="O50" i="9"/>
  <c r="P50" i="9"/>
  <c r="Q50" i="9" s="1"/>
  <c r="I25" i="9"/>
  <c r="J25" i="9"/>
  <c r="K25" i="9" s="1"/>
  <c r="O22" i="9"/>
  <c r="P22" i="9"/>
  <c r="Q22" i="9" s="1"/>
  <c r="U36" i="9"/>
  <c r="V36" i="9"/>
  <c r="W36" i="9" s="1"/>
  <c r="O39" i="9"/>
  <c r="P39" i="9"/>
  <c r="Q39" i="9" s="1"/>
  <c r="J37" i="9"/>
  <c r="K37" i="9" s="1"/>
  <c r="I37" i="9"/>
  <c r="V39" i="9"/>
  <c r="W39" i="9" s="1"/>
  <c r="U39" i="9"/>
  <c r="V7" i="9"/>
  <c r="W7" i="9" s="1"/>
  <c r="U7" i="9"/>
  <c r="I10" i="9"/>
  <c r="J10" i="9"/>
  <c r="K10" i="9" s="1"/>
  <c r="J9" i="9"/>
  <c r="K9" i="9" s="1"/>
  <c r="I9" i="9"/>
  <c r="V11" i="9"/>
  <c r="W11" i="9" s="1"/>
  <c r="U11" i="9"/>
  <c r="F12" i="8" l="1"/>
  <c r="AD3" i="8"/>
  <c r="F7" i="8"/>
  <c r="G7" i="8"/>
  <c r="F54" i="8"/>
  <c r="AD45" i="8"/>
  <c r="X53" i="8"/>
  <c r="Y53" i="8"/>
  <c r="X52" i="8"/>
  <c r="Y52" i="8"/>
  <c r="X51" i="8"/>
  <c r="Y51" i="8"/>
  <c r="X50" i="8"/>
  <c r="Y50" i="8"/>
  <c r="X49" i="8"/>
  <c r="Y49" i="8"/>
  <c r="R53" i="8"/>
  <c r="S53" i="8"/>
  <c r="R52" i="8"/>
  <c r="S52" i="8"/>
  <c r="R51" i="8"/>
  <c r="S51" i="8"/>
  <c r="R50" i="8"/>
  <c r="S50" i="8"/>
  <c r="R49" i="8"/>
  <c r="S49" i="8"/>
  <c r="L53" i="8"/>
  <c r="M53" i="8"/>
  <c r="L52" i="8"/>
  <c r="M52" i="8"/>
  <c r="L51" i="8"/>
  <c r="M51" i="8"/>
  <c r="L50" i="8"/>
  <c r="M50" i="8"/>
  <c r="L49" i="8"/>
  <c r="M49" i="8"/>
  <c r="G53" i="8"/>
  <c r="G52" i="8"/>
  <c r="F51" i="8"/>
  <c r="G51" i="8"/>
  <c r="F50" i="8"/>
  <c r="G50" i="8"/>
  <c r="F49" i="8"/>
  <c r="G49" i="8"/>
  <c r="X54" i="8"/>
  <c r="R54" i="8"/>
  <c r="L54" i="8"/>
  <c r="Z53" i="8"/>
  <c r="AB53" i="8"/>
  <c r="AC53" i="8"/>
  <c r="AA53" i="8"/>
  <c r="T53" i="8"/>
  <c r="V53" i="8"/>
  <c r="W53" i="8"/>
  <c r="U53" i="8"/>
  <c r="N53" i="8"/>
  <c r="P53" i="8"/>
  <c r="Q53" i="8"/>
  <c r="O53" i="8"/>
  <c r="H53" i="8"/>
  <c r="J53" i="8"/>
  <c r="K53" i="8"/>
  <c r="I53" i="8"/>
  <c r="Z52" i="8"/>
  <c r="AB52" i="8"/>
  <c r="AC52" i="8"/>
  <c r="AA52" i="8"/>
  <c r="T52" i="8"/>
  <c r="V52" i="8"/>
  <c r="W52" i="8"/>
  <c r="U52" i="8"/>
  <c r="N52" i="8"/>
  <c r="P52" i="8"/>
  <c r="Q52" i="8"/>
  <c r="O52" i="8"/>
  <c r="H52" i="8"/>
  <c r="J52" i="8"/>
  <c r="K52" i="8"/>
  <c r="I52" i="8"/>
  <c r="Z51" i="8"/>
  <c r="AB51" i="8"/>
  <c r="AC51" i="8"/>
  <c r="AA51" i="8"/>
  <c r="T51" i="8"/>
  <c r="V51" i="8"/>
  <c r="W51" i="8"/>
  <c r="U51" i="8"/>
  <c r="N51" i="8"/>
  <c r="P51" i="8"/>
  <c r="Q51" i="8"/>
  <c r="O51" i="8"/>
  <c r="H51" i="8"/>
  <c r="J51" i="8"/>
  <c r="K51" i="8"/>
  <c r="I51" i="8"/>
  <c r="Z50" i="8"/>
  <c r="AB50" i="8"/>
  <c r="AC50" i="8"/>
  <c r="AA50" i="8"/>
  <c r="T50" i="8"/>
  <c r="V50" i="8"/>
  <c r="W50" i="8"/>
  <c r="U50" i="8"/>
  <c r="N50" i="8"/>
  <c r="P50" i="8"/>
  <c r="Q50" i="8"/>
  <c r="O50" i="8"/>
  <c r="H50" i="8"/>
  <c r="J50" i="8"/>
  <c r="K50" i="8"/>
  <c r="I50" i="8"/>
  <c r="Z49" i="8"/>
  <c r="AB49" i="8"/>
  <c r="AC49" i="8"/>
  <c r="AA49" i="8"/>
  <c r="T49" i="8"/>
  <c r="V49" i="8"/>
  <c r="W49" i="8"/>
  <c r="U49" i="8"/>
  <c r="N49" i="8"/>
  <c r="P49" i="8"/>
  <c r="Q49" i="8"/>
  <c r="O49" i="8"/>
  <c r="H49" i="8"/>
  <c r="J49" i="8"/>
  <c r="K49" i="8"/>
  <c r="I49" i="8"/>
  <c r="X39" i="8"/>
  <c r="X38" i="8"/>
  <c r="X37" i="8"/>
  <c r="X36" i="8"/>
  <c r="X35" i="8"/>
  <c r="X25" i="8"/>
  <c r="X24" i="8"/>
  <c r="X23" i="8"/>
  <c r="X22" i="8"/>
  <c r="X21" i="8"/>
  <c r="X11" i="8"/>
  <c r="X10" i="8"/>
  <c r="X9" i="8"/>
  <c r="X8" i="8"/>
  <c r="X7" i="8"/>
  <c r="X40" i="8"/>
  <c r="F40" i="8"/>
  <c r="AD31" i="8"/>
  <c r="Y39" i="8"/>
  <c r="Z39" i="8"/>
  <c r="AB39" i="8"/>
  <c r="AC39" i="8"/>
  <c r="AA39" i="8"/>
  <c r="Y38" i="8"/>
  <c r="Z38" i="8"/>
  <c r="AB38" i="8"/>
  <c r="AC38" i="8"/>
  <c r="AA38" i="8"/>
  <c r="Y37" i="8"/>
  <c r="Z37" i="8"/>
  <c r="AB37" i="8"/>
  <c r="AC37" i="8"/>
  <c r="AA37" i="8"/>
  <c r="Y36" i="8"/>
  <c r="Z36" i="8"/>
  <c r="AB36" i="8"/>
  <c r="AC36" i="8"/>
  <c r="AA36" i="8"/>
  <c r="Y35" i="8"/>
  <c r="Z35" i="8"/>
  <c r="AB35" i="8"/>
  <c r="AC35" i="8"/>
  <c r="AA35" i="8"/>
  <c r="X26" i="8"/>
  <c r="F26" i="8"/>
  <c r="AD17" i="8"/>
  <c r="Y25" i="8"/>
  <c r="Z25" i="8"/>
  <c r="AB25" i="8"/>
  <c r="AC25" i="8"/>
  <c r="AA25" i="8"/>
  <c r="Y24" i="8"/>
  <c r="Z24" i="8"/>
  <c r="AB24" i="8"/>
  <c r="AC24" i="8"/>
  <c r="AA24" i="8"/>
  <c r="Y23" i="8"/>
  <c r="Z23" i="8"/>
  <c r="AB23" i="8"/>
  <c r="AC23" i="8"/>
  <c r="AA23" i="8"/>
  <c r="Y22" i="8"/>
  <c r="Z22" i="8"/>
  <c r="AB22" i="8"/>
  <c r="AC22" i="8"/>
  <c r="AA22" i="8"/>
  <c r="Y21" i="8"/>
  <c r="Z21" i="8"/>
  <c r="AB21" i="8"/>
  <c r="AC21" i="8"/>
  <c r="AA21" i="8"/>
  <c r="X12" i="8"/>
  <c r="Y11" i="8"/>
  <c r="Z11" i="8"/>
  <c r="AB11" i="8"/>
  <c r="AC11" i="8"/>
  <c r="AA11" i="8"/>
  <c r="Y10" i="8"/>
  <c r="Z10" i="8"/>
  <c r="AB10" i="8"/>
  <c r="AC10" i="8"/>
  <c r="AA10" i="8"/>
  <c r="Y9" i="8"/>
  <c r="Z9" i="8"/>
  <c r="AB9" i="8"/>
  <c r="AC9" i="8"/>
  <c r="AA9" i="8"/>
  <c r="Y8" i="8"/>
  <c r="Z8" i="8"/>
  <c r="AB8" i="8"/>
  <c r="AC8" i="8"/>
  <c r="AA8" i="8"/>
  <c r="Y7" i="8"/>
  <c r="Z7" i="8"/>
  <c r="AB7" i="8"/>
  <c r="AC7" i="8"/>
  <c r="AA7" i="8"/>
  <c r="R40" i="8"/>
  <c r="L40" i="8"/>
  <c r="R39" i="8"/>
  <c r="S39" i="8"/>
  <c r="T39" i="8"/>
  <c r="V39" i="8"/>
  <c r="W39" i="8"/>
  <c r="U39" i="8"/>
  <c r="L39" i="8"/>
  <c r="M39" i="8"/>
  <c r="N39" i="8"/>
  <c r="P39" i="8"/>
  <c r="Q39" i="8"/>
  <c r="O39" i="8"/>
  <c r="G39" i="8"/>
  <c r="H39" i="8"/>
  <c r="J39" i="8"/>
  <c r="K39" i="8"/>
  <c r="I39" i="8"/>
  <c r="R38" i="8"/>
  <c r="S38" i="8"/>
  <c r="T38" i="8"/>
  <c r="V38" i="8"/>
  <c r="W38" i="8"/>
  <c r="U38" i="8"/>
  <c r="L38" i="8"/>
  <c r="M38" i="8"/>
  <c r="N38" i="8"/>
  <c r="P38" i="8"/>
  <c r="Q38" i="8"/>
  <c r="O38" i="8"/>
  <c r="G38" i="8"/>
  <c r="H38" i="8"/>
  <c r="J38" i="8"/>
  <c r="K38" i="8"/>
  <c r="I38" i="8"/>
  <c r="R37" i="8"/>
  <c r="S37" i="8"/>
  <c r="T37" i="8"/>
  <c r="V37" i="8"/>
  <c r="W37" i="8"/>
  <c r="U37" i="8"/>
  <c r="L37" i="8"/>
  <c r="M37" i="8"/>
  <c r="N37" i="8"/>
  <c r="P37" i="8"/>
  <c r="Q37" i="8"/>
  <c r="O37" i="8"/>
  <c r="F37" i="8"/>
  <c r="G37" i="8"/>
  <c r="H37" i="8"/>
  <c r="J37" i="8"/>
  <c r="K37" i="8"/>
  <c r="I37" i="8"/>
  <c r="R36" i="8"/>
  <c r="S36" i="8"/>
  <c r="T36" i="8"/>
  <c r="V36" i="8"/>
  <c r="W36" i="8"/>
  <c r="U36" i="8"/>
  <c r="L36" i="8"/>
  <c r="M36" i="8"/>
  <c r="N36" i="8"/>
  <c r="P36" i="8"/>
  <c r="Q36" i="8"/>
  <c r="O36" i="8"/>
  <c r="F36" i="8"/>
  <c r="G36" i="8"/>
  <c r="H36" i="8"/>
  <c r="J36" i="8"/>
  <c r="K36" i="8"/>
  <c r="I36" i="8"/>
  <c r="R35" i="8"/>
  <c r="S35" i="8"/>
  <c r="T35" i="8"/>
  <c r="V35" i="8"/>
  <c r="W35" i="8"/>
  <c r="U35" i="8"/>
  <c r="L35" i="8"/>
  <c r="M35" i="8"/>
  <c r="N35" i="8"/>
  <c r="P35" i="8"/>
  <c r="Q35" i="8"/>
  <c r="O35" i="8"/>
  <c r="F35" i="8"/>
  <c r="G35" i="8"/>
  <c r="H35" i="8"/>
  <c r="J35" i="8"/>
  <c r="K35" i="8"/>
  <c r="I35" i="8"/>
  <c r="R26" i="8"/>
  <c r="L26" i="8"/>
  <c r="R25" i="8"/>
  <c r="S25" i="8"/>
  <c r="T25" i="8"/>
  <c r="V25" i="8"/>
  <c r="W25" i="8"/>
  <c r="U25" i="8"/>
  <c r="L25" i="8"/>
  <c r="M25" i="8"/>
  <c r="N25" i="8"/>
  <c r="P25" i="8"/>
  <c r="Q25" i="8"/>
  <c r="O25" i="8"/>
  <c r="G25" i="8"/>
  <c r="H25" i="8"/>
  <c r="J25" i="8"/>
  <c r="K25" i="8"/>
  <c r="I25" i="8"/>
  <c r="R24" i="8"/>
  <c r="S24" i="8"/>
  <c r="T24" i="8"/>
  <c r="V24" i="8"/>
  <c r="W24" i="8"/>
  <c r="U24" i="8"/>
  <c r="L24" i="8"/>
  <c r="M24" i="8"/>
  <c r="N24" i="8"/>
  <c r="P24" i="8"/>
  <c r="Q24" i="8"/>
  <c r="O24" i="8"/>
  <c r="G24" i="8"/>
  <c r="H24" i="8"/>
  <c r="J24" i="8"/>
  <c r="K24" i="8"/>
  <c r="I24" i="8"/>
  <c r="R23" i="8"/>
  <c r="S23" i="8"/>
  <c r="T23" i="8"/>
  <c r="V23" i="8"/>
  <c r="W23" i="8"/>
  <c r="U23" i="8"/>
  <c r="L23" i="8"/>
  <c r="M23" i="8"/>
  <c r="N23" i="8"/>
  <c r="P23" i="8"/>
  <c r="Q23" i="8"/>
  <c r="O23" i="8"/>
  <c r="F23" i="8"/>
  <c r="G23" i="8"/>
  <c r="H23" i="8"/>
  <c r="J23" i="8"/>
  <c r="K23" i="8"/>
  <c r="I23" i="8"/>
  <c r="R22" i="8"/>
  <c r="S22" i="8"/>
  <c r="T22" i="8"/>
  <c r="V22" i="8"/>
  <c r="W22" i="8"/>
  <c r="U22" i="8"/>
  <c r="L22" i="8"/>
  <c r="M22" i="8"/>
  <c r="N22" i="8"/>
  <c r="P22" i="8"/>
  <c r="Q22" i="8"/>
  <c r="O22" i="8"/>
  <c r="F22" i="8"/>
  <c r="G22" i="8"/>
  <c r="H22" i="8"/>
  <c r="J22" i="8"/>
  <c r="K22" i="8"/>
  <c r="I22" i="8"/>
  <c r="R21" i="8"/>
  <c r="S21" i="8"/>
  <c r="T21" i="8"/>
  <c r="V21" i="8"/>
  <c r="W21" i="8"/>
  <c r="U21" i="8"/>
  <c r="L21" i="8"/>
  <c r="M21" i="8"/>
  <c r="N21" i="8"/>
  <c r="P21" i="8"/>
  <c r="Q21" i="8"/>
  <c r="O21" i="8"/>
  <c r="F21" i="8"/>
  <c r="G21" i="8"/>
  <c r="H21" i="8"/>
  <c r="J21" i="8"/>
  <c r="K21" i="8"/>
  <c r="I21" i="8"/>
  <c r="R12" i="8"/>
  <c r="L12" i="8"/>
  <c r="R11" i="8"/>
  <c r="S11" i="8"/>
  <c r="T11" i="8"/>
  <c r="V11" i="8"/>
  <c r="W11" i="8"/>
  <c r="U11" i="8"/>
  <c r="L11" i="8"/>
  <c r="M11" i="8"/>
  <c r="N11" i="8"/>
  <c r="P11" i="8"/>
  <c r="Q11" i="8"/>
  <c r="O11" i="8"/>
  <c r="G11" i="8"/>
  <c r="H11" i="8"/>
  <c r="J11" i="8"/>
  <c r="K11" i="8"/>
  <c r="I11" i="8"/>
  <c r="R10" i="8"/>
  <c r="S10" i="8"/>
  <c r="T10" i="8"/>
  <c r="V10" i="8"/>
  <c r="W10" i="8"/>
  <c r="U10" i="8"/>
  <c r="L10" i="8"/>
  <c r="M10" i="8"/>
  <c r="N10" i="8"/>
  <c r="P10" i="8"/>
  <c r="Q10" i="8"/>
  <c r="O10" i="8"/>
  <c r="G10" i="8"/>
  <c r="H10" i="8"/>
  <c r="J10" i="8"/>
  <c r="K10" i="8"/>
  <c r="I10" i="8"/>
  <c r="R9" i="8"/>
  <c r="S9" i="8"/>
  <c r="T9" i="8"/>
  <c r="V9" i="8"/>
  <c r="W9" i="8"/>
  <c r="U9" i="8"/>
  <c r="L9" i="8"/>
  <c r="M9" i="8"/>
  <c r="N9" i="8"/>
  <c r="P9" i="8"/>
  <c r="Q9" i="8"/>
  <c r="O9" i="8"/>
  <c r="F9" i="8"/>
  <c r="G9" i="8"/>
  <c r="H9" i="8"/>
  <c r="J9" i="8"/>
  <c r="K9" i="8"/>
  <c r="I9" i="8"/>
  <c r="R8" i="8"/>
  <c r="S8" i="8"/>
  <c r="T8" i="8"/>
  <c r="V8" i="8"/>
  <c r="W8" i="8"/>
  <c r="U8" i="8"/>
  <c r="L8" i="8"/>
  <c r="M8" i="8"/>
  <c r="N8" i="8"/>
  <c r="P8" i="8"/>
  <c r="Q8" i="8"/>
  <c r="O8" i="8"/>
  <c r="F8" i="8"/>
  <c r="G8" i="8"/>
  <c r="H8" i="8"/>
  <c r="J8" i="8"/>
  <c r="K8" i="8"/>
  <c r="I8" i="8"/>
  <c r="R7" i="8"/>
  <c r="S7" i="8"/>
  <c r="T7" i="8"/>
  <c r="V7" i="8"/>
  <c r="W7" i="8"/>
  <c r="U7" i="8"/>
  <c r="L7" i="8"/>
  <c r="M7" i="8"/>
  <c r="N7" i="8"/>
  <c r="P7" i="8"/>
  <c r="Q7" i="8"/>
  <c r="O7" i="8"/>
  <c r="H7" i="8"/>
  <c r="J7" i="8"/>
  <c r="K7" i="8"/>
  <c r="I7" i="8"/>
  <c r="R40" i="7"/>
  <c r="L40" i="7"/>
  <c r="F40" i="7"/>
  <c r="X31" i="7"/>
  <c r="R39" i="7"/>
  <c r="S39" i="7"/>
  <c r="T39" i="7"/>
  <c r="V39" i="7"/>
  <c r="W39" i="7"/>
  <c r="U39" i="7"/>
  <c r="L39" i="7"/>
  <c r="M39" i="7"/>
  <c r="N39" i="7"/>
  <c r="P39" i="7"/>
  <c r="Q39" i="7"/>
  <c r="O39" i="7"/>
  <c r="F39" i="7"/>
  <c r="G39" i="7"/>
  <c r="H39" i="7"/>
  <c r="J39" i="7"/>
  <c r="K39" i="7"/>
  <c r="I39" i="7"/>
  <c r="R38" i="7"/>
  <c r="S38" i="7"/>
  <c r="T38" i="7"/>
  <c r="V38" i="7"/>
  <c r="W38" i="7"/>
  <c r="U38" i="7"/>
  <c r="L38" i="7"/>
  <c r="M38" i="7"/>
  <c r="N38" i="7"/>
  <c r="P38" i="7"/>
  <c r="Q38" i="7"/>
  <c r="O38" i="7"/>
  <c r="F38" i="7"/>
  <c r="G38" i="7"/>
  <c r="H38" i="7"/>
  <c r="J38" i="7"/>
  <c r="K38" i="7"/>
  <c r="I38" i="7"/>
  <c r="R37" i="7"/>
  <c r="S37" i="7"/>
  <c r="T37" i="7"/>
  <c r="V37" i="7"/>
  <c r="W37" i="7"/>
  <c r="U37" i="7"/>
  <c r="L37" i="7"/>
  <c r="M37" i="7"/>
  <c r="N37" i="7"/>
  <c r="P37" i="7"/>
  <c r="Q37" i="7"/>
  <c r="O37" i="7"/>
  <c r="F37" i="7"/>
  <c r="G37" i="7"/>
  <c r="H37" i="7"/>
  <c r="J37" i="7"/>
  <c r="K37" i="7"/>
  <c r="I37" i="7"/>
  <c r="R36" i="7"/>
  <c r="S36" i="7"/>
  <c r="T36" i="7"/>
  <c r="V36" i="7"/>
  <c r="W36" i="7"/>
  <c r="U36" i="7"/>
  <c r="L36" i="7"/>
  <c r="M36" i="7"/>
  <c r="N36" i="7"/>
  <c r="P36" i="7"/>
  <c r="Q36" i="7"/>
  <c r="O36" i="7"/>
  <c r="F36" i="7"/>
  <c r="G36" i="7"/>
  <c r="H36" i="7"/>
  <c r="J36" i="7"/>
  <c r="K36" i="7"/>
  <c r="I36" i="7"/>
  <c r="R35" i="7"/>
  <c r="S35" i="7"/>
  <c r="T35" i="7"/>
  <c r="V35" i="7"/>
  <c r="W35" i="7"/>
  <c r="U35" i="7"/>
  <c r="L35" i="7"/>
  <c r="M35" i="7"/>
  <c r="N35" i="7"/>
  <c r="P35" i="7"/>
  <c r="Q35" i="7"/>
  <c r="O35" i="7"/>
  <c r="F35" i="7"/>
  <c r="G35" i="7"/>
  <c r="H35" i="7"/>
  <c r="J35" i="7"/>
  <c r="K35" i="7"/>
  <c r="I35" i="7"/>
  <c r="R26" i="7"/>
  <c r="L26" i="7"/>
  <c r="F26" i="7"/>
  <c r="X17" i="7"/>
  <c r="R25" i="7"/>
  <c r="S25" i="7"/>
  <c r="T25" i="7"/>
  <c r="V25" i="7"/>
  <c r="W25" i="7"/>
  <c r="U25" i="7"/>
  <c r="L25" i="7"/>
  <c r="M25" i="7"/>
  <c r="N25" i="7"/>
  <c r="P25" i="7"/>
  <c r="Q25" i="7"/>
  <c r="O25" i="7"/>
  <c r="F25" i="7"/>
  <c r="G25" i="7"/>
  <c r="H25" i="7"/>
  <c r="J25" i="7"/>
  <c r="K25" i="7"/>
  <c r="I25" i="7"/>
  <c r="R24" i="7"/>
  <c r="S24" i="7"/>
  <c r="T24" i="7"/>
  <c r="V24" i="7"/>
  <c r="W24" i="7"/>
  <c r="U24" i="7"/>
  <c r="L24" i="7"/>
  <c r="M24" i="7"/>
  <c r="N24" i="7"/>
  <c r="P24" i="7"/>
  <c r="Q24" i="7"/>
  <c r="O24" i="7"/>
  <c r="F24" i="7"/>
  <c r="G24" i="7"/>
  <c r="H24" i="7"/>
  <c r="J24" i="7"/>
  <c r="K24" i="7"/>
  <c r="I24" i="7"/>
  <c r="R23" i="7"/>
  <c r="S23" i="7"/>
  <c r="T23" i="7"/>
  <c r="V23" i="7"/>
  <c r="W23" i="7"/>
  <c r="U23" i="7"/>
  <c r="L23" i="7"/>
  <c r="M23" i="7"/>
  <c r="N23" i="7"/>
  <c r="P23" i="7"/>
  <c r="Q23" i="7"/>
  <c r="O23" i="7"/>
  <c r="F23" i="7"/>
  <c r="G23" i="7"/>
  <c r="H23" i="7"/>
  <c r="J23" i="7"/>
  <c r="K23" i="7"/>
  <c r="I23" i="7"/>
  <c r="R22" i="7"/>
  <c r="S22" i="7"/>
  <c r="T22" i="7"/>
  <c r="V22" i="7"/>
  <c r="W22" i="7"/>
  <c r="U22" i="7"/>
  <c r="L22" i="7"/>
  <c r="M22" i="7"/>
  <c r="N22" i="7"/>
  <c r="P22" i="7"/>
  <c r="Q22" i="7"/>
  <c r="O22" i="7"/>
  <c r="F22" i="7"/>
  <c r="G22" i="7"/>
  <c r="H22" i="7"/>
  <c r="J22" i="7"/>
  <c r="K22" i="7"/>
  <c r="I22" i="7"/>
  <c r="R21" i="7"/>
  <c r="S21" i="7"/>
  <c r="T21" i="7"/>
  <c r="V21" i="7"/>
  <c r="W21" i="7"/>
  <c r="U21" i="7"/>
  <c r="L21" i="7"/>
  <c r="M21" i="7"/>
  <c r="N21" i="7"/>
  <c r="P21" i="7"/>
  <c r="Q21" i="7"/>
  <c r="O21" i="7"/>
  <c r="F21" i="7"/>
  <c r="G21" i="7"/>
  <c r="H21" i="7"/>
  <c r="J21" i="7"/>
  <c r="K21" i="7"/>
  <c r="I21" i="7"/>
  <c r="R12" i="7"/>
  <c r="L12" i="7"/>
  <c r="F12" i="7"/>
  <c r="X3" i="7"/>
  <c r="R11" i="7"/>
  <c r="S11" i="7"/>
  <c r="T11" i="7"/>
  <c r="V11" i="7"/>
  <c r="W11" i="7"/>
  <c r="U11" i="7"/>
  <c r="L11" i="7"/>
  <c r="M11" i="7"/>
  <c r="N11" i="7"/>
  <c r="P11" i="7"/>
  <c r="Q11" i="7"/>
  <c r="O11" i="7"/>
  <c r="F11" i="7"/>
  <c r="G11" i="7"/>
  <c r="H11" i="7"/>
  <c r="J11" i="7"/>
  <c r="K11" i="7"/>
  <c r="I11" i="7"/>
  <c r="R10" i="7"/>
  <c r="S10" i="7"/>
  <c r="T10" i="7"/>
  <c r="V10" i="7"/>
  <c r="W10" i="7"/>
  <c r="U10" i="7"/>
  <c r="L10" i="7"/>
  <c r="M10" i="7"/>
  <c r="N10" i="7"/>
  <c r="P10" i="7"/>
  <c r="Q10" i="7"/>
  <c r="O10" i="7"/>
  <c r="F10" i="7"/>
  <c r="G10" i="7"/>
  <c r="H10" i="7"/>
  <c r="J10" i="7"/>
  <c r="K10" i="7"/>
  <c r="I10" i="7"/>
  <c r="R9" i="7"/>
  <c r="S9" i="7"/>
  <c r="T9" i="7"/>
  <c r="V9" i="7"/>
  <c r="W9" i="7"/>
  <c r="U9" i="7"/>
  <c r="L9" i="7"/>
  <c r="M9" i="7"/>
  <c r="N9" i="7"/>
  <c r="P9" i="7"/>
  <c r="Q9" i="7"/>
  <c r="O9" i="7"/>
  <c r="F9" i="7"/>
  <c r="G9" i="7"/>
  <c r="H9" i="7"/>
  <c r="J9" i="7"/>
  <c r="K9" i="7"/>
  <c r="I9" i="7"/>
  <c r="R8" i="7"/>
  <c r="S8" i="7"/>
  <c r="T8" i="7"/>
  <c r="V8" i="7"/>
  <c r="W8" i="7"/>
  <c r="U8" i="7"/>
  <c r="L8" i="7"/>
  <c r="M8" i="7"/>
  <c r="N8" i="7"/>
  <c r="P8" i="7"/>
  <c r="Q8" i="7"/>
  <c r="O8" i="7"/>
  <c r="F8" i="7"/>
  <c r="G8" i="7"/>
  <c r="H8" i="7"/>
  <c r="J8" i="7"/>
  <c r="K8" i="7"/>
  <c r="I8" i="7"/>
  <c r="R7" i="7"/>
  <c r="S7" i="7"/>
  <c r="T7" i="7"/>
  <c r="V7" i="7"/>
  <c r="W7" i="7"/>
  <c r="U7" i="7"/>
  <c r="L7" i="7"/>
  <c r="M7" i="7"/>
  <c r="N7" i="7"/>
  <c r="P7" i="7"/>
  <c r="Q7" i="7"/>
  <c r="O7" i="7"/>
  <c r="F7" i="7"/>
  <c r="G7" i="7"/>
  <c r="H7" i="7"/>
  <c r="J7" i="7"/>
  <c r="K7" i="7"/>
  <c r="I7" i="7"/>
  <c r="F7" i="4"/>
  <c r="F12" i="4"/>
  <c r="X3" i="4"/>
  <c r="G7" i="4"/>
  <c r="H7" i="4"/>
  <c r="I7" i="4"/>
  <c r="L7" i="4"/>
  <c r="M7" i="4"/>
  <c r="N7" i="4"/>
  <c r="O7" i="4"/>
  <c r="R7" i="4"/>
  <c r="S7" i="4"/>
  <c r="T7" i="4"/>
  <c r="U7" i="4"/>
  <c r="F8" i="4"/>
  <c r="G8" i="4"/>
  <c r="H8" i="4"/>
  <c r="I8" i="4"/>
  <c r="L8" i="4"/>
  <c r="M8" i="4"/>
  <c r="N8" i="4"/>
  <c r="O8" i="4"/>
  <c r="R8" i="4"/>
  <c r="S8" i="4"/>
  <c r="T8" i="4"/>
  <c r="U8" i="4"/>
  <c r="F40" i="6"/>
  <c r="X31" i="6"/>
  <c r="F26" i="6"/>
  <c r="X17" i="6"/>
  <c r="F12" i="6"/>
  <c r="X3" i="6"/>
  <c r="R40" i="6"/>
  <c r="L40" i="6"/>
  <c r="R39" i="6"/>
  <c r="S39" i="6"/>
  <c r="T39" i="6"/>
  <c r="V39" i="6"/>
  <c r="W39" i="6"/>
  <c r="U39" i="6"/>
  <c r="L39" i="6"/>
  <c r="M39" i="6"/>
  <c r="N39" i="6"/>
  <c r="P39" i="6"/>
  <c r="Q39" i="6"/>
  <c r="O39" i="6"/>
  <c r="F39" i="6"/>
  <c r="G39" i="6"/>
  <c r="H39" i="6"/>
  <c r="J39" i="6"/>
  <c r="K39" i="6"/>
  <c r="I39" i="6"/>
  <c r="R38" i="6"/>
  <c r="S38" i="6"/>
  <c r="T38" i="6"/>
  <c r="V38" i="6"/>
  <c r="W38" i="6"/>
  <c r="U38" i="6"/>
  <c r="L38" i="6"/>
  <c r="M38" i="6"/>
  <c r="N38" i="6"/>
  <c r="P38" i="6"/>
  <c r="Q38" i="6"/>
  <c r="O38" i="6"/>
  <c r="F38" i="6"/>
  <c r="G38" i="6"/>
  <c r="H38" i="6"/>
  <c r="J38" i="6"/>
  <c r="K38" i="6"/>
  <c r="I38" i="6"/>
  <c r="R37" i="6"/>
  <c r="S37" i="6"/>
  <c r="T37" i="6"/>
  <c r="V37" i="6"/>
  <c r="W37" i="6"/>
  <c r="U37" i="6"/>
  <c r="L37" i="6"/>
  <c r="M37" i="6"/>
  <c r="N37" i="6"/>
  <c r="P37" i="6"/>
  <c r="Q37" i="6"/>
  <c r="O37" i="6"/>
  <c r="F37" i="6"/>
  <c r="G37" i="6"/>
  <c r="H37" i="6"/>
  <c r="J37" i="6"/>
  <c r="K37" i="6"/>
  <c r="I37" i="6"/>
  <c r="R36" i="6"/>
  <c r="S36" i="6"/>
  <c r="T36" i="6"/>
  <c r="V36" i="6"/>
  <c r="W36" i="6"/>
  <c r="U36" i="6"/>
  <c r="L36" i="6"/>
  <c r="M36" i="6"/>
  <c r="N36" i="6"/>
  <c r="P36" i="6"/>
  <c r="Q36" i="6"/>
  <c r="O36" i="6"/>
  <c r="F36" i="6"/>
  <c r="G36" i="6"/>
  <c r="H36" i="6"/>
  <c r="J36" i="6"/>
  <c r="K36" i="6"/>
  <c r="I36" i="6"/>
  <c r="R35" i="6"/>
  <c r="S35" i="6"/>
  <c r="T35" i="6"/>
  <c r="V35" i="6"/>
  <c r="W35" i="6"/>
  <c r="U35" i="6"/>
  <c r="L35" i="6"/>
  <c r="M35" i="6"/>
  <c r="N35" i="6"/>
  <c r="P35" i="6"/>
  <c r="Q35" i="6"/>
  <c r="O35" i="6"/>
  <c r="F35" i="6"/>
  <c r="G35" i="6"/>
  <c r="H35" i="6"/>
  <c r="J35" i="6"/>
  <c r="K35" i="6"/>
  <c r="I35" i="6"/>
  <c r="R26" i="6"/>
  <c r="L26" i="6"/>
  <c r="R25" i="6"/>
  <c r="S25" i="6"/>
  <c r="T25" i="6"/>
  <c r="V25" i="6"/>
  <c r="W25" i="6"/>
  <c r="U25" i="6"/>
  <c r="L25" i="6"/>
  <c r="M25" i="6"/>
  <c r="N25" i="6"/>
  <c r="P25" i="6"/>
  <c r="Q25" i="6"/>
  <c r="O25" i="6"/>
  <c r="F25" i="6"/>
  <c r="G25" i="6"/>
  <c r="H25" i="6"/>
  <c r="J25" i="6"/>
  <c r="K25" i="6"/>
  <c r="I25" i="6"/>
  <c r="R24" i="6"/>
  <c r="S24" i="6"/>
  <c r="T24" i="6"/>
  <c r="V24" i="6"/>
  <c r="W24" i="6"/>
  <c r="U24" i="6"/>
  <c r="L24" i="6"/>
  <c r="M24" i="6"/>
  <c r="N24" i="6"/>
  <c r="P24" i="6"/>
  <c r="Q24" i="6"/>
  <c r="O24" i="6"/>
  <c r="F24" i="6"/>
  <c r="G24" i="6"/>
  <c r="H24" i="6"/>
  <c r="J24" i="6"/>
  <c r="K24" i="6"/>
  <c r="I24" i="6"/>
  <c r="R23" i="6"/>
  <c r="S23" i="6"/>
  <c r="T23" i="6"/>
  <c r="V23" i="6"/>
  <c r="W23" i="6"/>
  <c r="U23" i="6"/>
  <c r="L23" i="6"/>
  <c r="M23" i="6"/>
  <c r="N23" i="6"/>
  <c r="P23" i="6"/>
  <c r="Q23" i="6"/>
  <c r="O23" i="6"/>
  <c r="F23" i="6"/>
  <c r="G23" i="6"/>
  <c r="H23" i="6"/>
  <c r="J23" i="6"/>
  <c r="K23" i="6"/>
  <c r="I23" i="6"/>
  <c r="R22" i="6"/>
  <c r="S22" i="6"/>
  <c r="T22" i="6"/>
  <c r="V22" i="6"/>
  <c r="W22" i="6"/>
  <c r="U22" i="6"/>
  <c r="L22" i="6"/>
  <c r="M22" i="6"/>
  <c r="N22" i="6"/>
  <c r="P22" i="6"/>
  <c r="Q22" i="6"/>
  <c r="O22" i="6"/>
  <c r="F22" i="6"/>
  <c r="G22" i="6"/>
  <c r="H22" i="6"/>
  <c r="J22" i="6"/>
  <c r="K22" i="6"/>
  <c r="I22" i="6"/>
  <c r="R21" i="6"/>
  <c r="S21" i="6"/>
  <c r="T21" i="6"/>
  <c r="V21" i="6"/>
  <c r="W21" i="6"/>
  <c r="U21" i="6"/>
  <c r="L21" i="6"/>
  <c r="M21" i="6"/>
  <c r="N21" i="6"/>
  <c r="P21" i="6"/>
  <c r="Q21" i="6"/>
  <c r="O21" i="6"/>
  <c r="F21" i="6"/>
  <c r="G21" i="6"/>
  <c r="H21" i="6"/>
  <c r="J21" i="6"/>
  <c r="K21" i="6"/>
  <c r="I21" i="6"/>
  <c r="R12" i="6"/>
  <c r="L12" i="6"/>
  <c r="R11" i="6"/>
  <c r="S11" i="6"/>
  <c r="T11" i="6"/>
  <c r="V11" i="6"/>
  <c r="W11" i="6"/>
  <c r="U11" i="6"/>
  <c r="L11" i="6"/>
  <c r="M11" i="6"/>
  <c r="N11" i="6"/>
  <c r="P11" i="6"/>
  <c r="Q11" i="6"/>
  <c r="O11" i="6"/>
  <c r="F11" i="6"/>
  <c r="G11" i="6"/>
  <c r="H11" i="6"/>
  <c r="J11" i="6"/>
  <c r="K11" i="6"/>
  <c r="I11" i="6"/>
  <c r="R10" i="6"/>
  <c r="S10" i="6"/>
  <c r="T10" i="6"/>
  <c r="V10" i="6"/>
  <c r="W10" i="6"/>
  <c r="U10" i="6"/>
  <c r="L10" i="6"/>
  <c r="M10" i="6"/>
  <c r="N10" i="6"/>
  <c r="P10" i="6"/>
  <c r="Q10" i="6"/>
  <c r="O10" i="6"/>
  <c r="F10" i="6"/>
  <c r="G10" i="6"/>
  <c r="H10" i="6"/>
  <c r="J10" i="6"/>
  <c r="K10" i="6"/>
  <c r="I10" i="6"/>
  <c r="R9" i="6"/>
  <c r="S9" i="6"/>
  <c r="T9" i="6"/>
  <c r="V9" i="6"/>
  <c r="W9" i="6"/>
  <c r="U9" i="6"/>
  <c r="L9" i="6"/>
  <c r="M9" i="6"/>
  <c r="N9" i="6"/>
  <c r="P9" i="6"/>
  <c r="Q9" i="6"/>
  <c r="O9" i="6"/>
  <c r="F9" i="6"/>
  <c r="G9" i="6"/>
  <c r="H9" i="6"/>
  <c r="J9" i="6"/>
  <c r="K9" i="6"/>
  <c r="I9" i="6"/>
  <c r="R8" i="6"/>
  <c r="S8" i="6"/>
  <c r="T8" i="6"/>
  <c r="V8" i="6"/>
  <c r="W8" i="6"/>
  <c r="U8" i="6"/>
  <c r="L8" i="6"/>
  <c r="M8" i="6"/>
  <c r="N8" i="6"/>
  <c r="P8" i="6"/>
  <c r="Q8" i="6"/>
  <c r="O8" i="6"/>
  <c r="F8" i="6"/>
  <c r="G8" i="6"/>
  <c r="H8" i="6"/>
  <c r="J8" i="6"/>
  <c r="K8" i="6"/>
  <c r="I8" i="6"/>
  <c r="R7" i="6"/>
  <c r="S7" i="6"/>
  <c r="T7" i="6"/>
  <c r="V7" i="6"/>
  <c r="W7" i="6"/>
  <c r="U7" i="6"/>
  <c r="L7" i="6"/>
  <c r="M7" i="6"/>
  <c r="N7" i="6"/>
  <c r="P7" i="6"/>
  <c r="Q7" i="6"/>
  <c r="O7" i="6"/>
  <c r="F7" i="6"/>
  <c r="G7" i="6"/>
  <c r="H7" i="6"/>
  <c r="J7" i="6"/>
  <c r="K7" i="6"/>
  <c r="I7" i="6"/>
  <c r="R54" i="4"/>
  <c r="L54" i="4"/>
  <c r="F54" i="4"/>
  <c r="X45" i="4"/>
  <c r="R53" i="4"/>
  <c r="S53" i="4"/>
  <c r="T53" i="4"/>
  <c r="U53" i="4"/>
  <c r="L53" i="4"/>
  <c r="M53" i="4"/>
  <c r="N53" i="4"/>
  <c r="O53" i="4"/>
  <c r="F53" i="4"/>
  <c r="G53" i="4"/>
  <c r="H53" i="4"/>
  <c r="I53" i="4"/>
  <c r="R52" i="4"/>
  <c r="S52" i="4"/>
  <c r="T52" i="4"/>
  <c r="U52" i="4"/>
  <c r="L52" i="4"/>
  <c r="M52" i="4"/>
  <c r="N52" i="4"/>
  <c r="O52" i="4"/>
  <c r="F52" i="4"/>
  <c r="G52" i="4"/>
  <c r="H52" i="4"/>
  <c r="I52" i="4"/>
  <c r="R51" i="4"/>
  <c r="S51" i="4"/>
  <c r="T51" i="4"/>
  <c r="U51" i="4"/>
  <c r="L51" i="4"/>
  <c r="M51" i="4"/>
  <c r="N51" i="4"/>
  <c r="O51" i="4"/>
  <c r="F51" i="4"/>
  <c r="G51" i="4"/>
  <c r="H51" i="4"/>
  <c r="I51" i="4"/>
  <c r="R50" i="4"/>
  <c r="S50" i="4"/>
  <c r="T50" i="4"/>
  <c r="U50" i="4"/>
  <c r="L50" i="4"/>
  <c r="M50" i="4"/>
  <c r="N50" i="4"/>
  <c r="O50" i="4"/>
  <c r="F50" i="4"/>
  <c r="G50" i="4"/>
  <c r="H50" i="4"/>
  <c r="I50" i="4"/>
  <c r="R49" i="4"/>
  <c r="S49" i="4"/>
  <c r="T49" i="4"/>
  <c r="U49" i="4"/>
  <c r="L49" i="4"/>
  <c r="M49" i="4"/>
  <c r="N49" i="4"/>
  <c r="O49" i="4"/>
  <c r="F49" i="4"/>
  <c r="G49" i="4"/>
  <c r="H49" i="4"/>
  <c r="I49" i="4"/>
  <c r="R40" i="4"/>
  <c r="L40" i="4"/>
  <c r="F40" i="4"/>
  <c r="X31" i="4"/>
  <c r="R39" i="4"/>
  <c r="S39" i="4"/>
  <c r="T39" i="4"/>
  <c r="U39" i="4"/>
  <c r="L39" i="4"/>
  <c r="M39" i="4"/>
  <c r="N39" i="4"/>
  <c r="O39" i="4"/>
  <c r="F39" i="4"/>
  <c r="G39" i="4"/>
  <c r="H39" i="4"/>
  <c r="I39" i="4"/>
  <c r="R38" i="4"/>
  <c r="S38" i="4"/>
  <c r="T38" i="4"/>
  <c r="U38" i="4"/>
  <c r="L38" i="4"/>
  <c r="M38" i="4"/>
  <c r="N38" i="4"/>
  <c r="O38" i="4"/>
  <c r="F38" i="4"/>
  <c r="G38" i="4"/>
  <c r="H38" i="4"/>
  <c r="I38" i="4"/>
  <c r="R37" i="4"/>
  <c r="S37" i="4"/>
  <c r="T37" i="4"/>
  <c r="U37" i="4"/>
  <c r="L37" i="4"/>
  <c r="M37" i="4"/>
  <c r="N37" i="4"/>
  <c r="O37" i="4"/>
  <c r="F37" i="4"/>
  <c r="G37" i="4"/>
  <c r="H37" i="4"/>
  <c r="I37" i="4"/>
  <c r="R36" i="4"/>
  <c r="S36" i="4"/>
  <c r="T36" i="4"/>
  <c r="U36" i="4"/>
  <c r="L36" i="4"/>
  <c r="M36" i="4"/>
  <c r="N36" i="4"/>
  <c r="O36" i="4"/>
  <c r="F36" i="4"/>
  <c r="G36" i="4"/>
  <c r="H36" i="4"/>
  <c r="I36" i="4"/>
  <c r="R35" i="4"/>
  <c r="S35" i="4"/>
  <c r="T35" i="4"/>
  <c r="U35" i="4"/>
  <c r="L35" i="4"/>
  <c r="M35" i="4"/>
  <c r="N35" i="4"/>
  <c r="O35" i="4"/>
  <c r="F35" i="4"/>
  <c r="G35" i="4"/>
  <c r="H35" i="4"/>
  <c r="I35" i="4"/>
  <c r="R26" i="4"/>
  <c r="L26" i="4"/>
  <c r="F26" i="4"/>
  <c r="X17" i="4"/>
  <c r="R25" i="4"/>
  <c r="S25" i="4"/>
  <c r="T25" i="4"/>
  <c r="U25" i="4"/>
  <c r="L25" i="4"/>
  <c r="M25" i="4"/>
  <c r="N25" i="4"/>
  <c r="O25" i="4"/>
  <c r="F25" i="4"/>
  <c r="G25" i="4"/>
  <c r="H25" i="4"/>
  <c r="I25" i="4"/>
  <c r="R24" i="4"/>
  <c r="S24" i="4"/>
  <c r="T24" i="4"/>
  <c r="U24" i="4"/>
  <c r="L24" i="4"/>
  <c r="M24" i="4"/>
  <c r="N24" i="4"/>
  <c r="O24" i="4"/>
  <c r="F24" i="4"/>
  <c r="G24" i="4"/>
  <c r="H24" i="4"/>
  <c r="I24" i="4"/>
  <c r="R23" i="4"/>
  <c r="S23" i="4"/>
  <c r="T23" i="4"/>
  <c r="U23" i="4"/>
  <c r="L23" i="4"/>
  <c r="M23" i="4"/>
  <c r="N23" i="4"/>
  <c r="O23" i="4"/>
  <c r="F23" i="4"/>
  <c r="G23" i="4"/>
  <c r="H23" i="4"/>
  <c r="I23" i="4"/>
  <c r="R22" i="4"/>
  <c r="S22" i="4"/>
  <c r="T22" i="4"/>
  <c r="U22" i="4"/>
  <c r="L22" i="4"/>
  <c r="M22" i="4"/>
  <c r="N22" i="4"/>
  <c r="O22" i="4"/>
  <c r="F22" i="4"/>
  <c r="G22" i="4"/>
  <c r="H22" i="4"/>
  <c r="I22" i="4"/>
  <c r="R21" i="4"/>
  <c r="S21" i="4"/>
  <c r="T21" i="4"/>
  <c r="U21" i="4"/>
  <c r="L21" i="4"/>
  <c r="M21" i="4"/>
  <c r="N21" i="4"/>
  <c r="O21" i="4"/>
  <c r="F21" i="4"/>
  <c r="G21" i="4"/>
  <c r="H21" i="4"/>
  <c r="I21" i="4"/>
  <c r="R12" i="4"/>
  <c r="L12" i="4"/>
  <c r="R11" i="4"/>
  <c r="S11" i="4"/>
  <c r="T11" i="4"/>
  <c r="U11" i="4"/>
  <c r="L11" i="4"/>
  <c r="M11" i="4"/>
  <c r="N11" i="4"/>
  <c r="O11" i="4"/>
  <c r="F11" i="4"/>
  <c r="G11" i="4"/>
  <c r="H11" i="4"/>
  <c r="I11" i="4"/>
  <c r="R10" i="4"/>
  <c r="S10" i="4"/>
  <c r="T10" i="4"/>
  <c r="U10" i="4"/>
  <c r="L10" i="4"/>
  <c r="M10" i="4"/>
  <c r="N10" i="4"/>
  <c r="O10" i="4"/>
  <c r="F10" i="4"/>
  <c r="G10" i="4"/>
  <c r="H10" i="4"/>
  <c r="I10" i="4"/>
  <c r="R9" i="4"/>
  <c r="S9" i="4"/>
  <c r="T9" i="4"/>
  <c r="U9" i="4"/>
  <c r="L9" i="4"/>
  <c r="M9" i="4"/>
  <c r="N9" i="4"/>
  <c r="O9" i="4"/>
  <c r="F9" i="4"/>
  <c r="G9" i="4"/>
  <c r="H9" i="4"/>
  <c r="I9" i="4"/>
  <c r="R53" i="2"/>
  <c r="R52" i="2"/>
  <c r="R51" i="2"/>
  <c r="R50" i="2"/>
  <c r="R49" i="2"/>
  <c r="R39" i="2"/>
  <c r="R38" i="2"/>
  <c r="R37" i="2"/>
  <c r="R36" i="2"/>
  <c r="R35" i="2"/>
  <c r="R25" i="2"/>
  <c r="R24" i="2"/>
  <c r="R23" i="2"/>
  <c r="R22" i="2"/>
  <c r="R21" i="2"/>
  <c r="R11" i="2"/>
  <c r="R10" i="2"/>
  <c r="R9" i="2"/>
  <c r="R8" i="2"/>
  <c r="R7" i="2"/>
  <c r="L53" i="2"/>
  <c r="L52" i="2"/>
  <c r="L51" i="2"/>
  <c r="L50" i="2"/>
  <c r="L49" i="2"/>
  <c r="L39" i="2"/>
  <c r="L38" i="2"/>
  <c r="L37" i="2"/>
  <c r="L36" i="2"/>
  <c r="L35" i="2"/>
  <c r="L25" i="2"/>
  <c r="L24" i="2"/>
  <c r="L23" i="2"/>
  <c r="L22" i="2"/>
  <c r="L21" i="2"/>
  <c r="L11" i="2"/>
  <c r="L10" i="2"/>
  <c r="L9" i="2"/>
  <c r="L8" i="2"/>
  <c r="L7" i="2"/>
  <c r="F53" i="2"/>
  <c r="F52" i="2"/>
  <c r="F51" i="2"/>
  <c r="F50" i="2"/>
  <c r="F49" i="2"/>
  <c r="F39" i="2"/>
  <c r="F38" i="2"/>
  <c r="F37" i="2"/>
  <c r="F36" i="2"/>
  <c r="F35" i="2"/>
  <c r="F25" i="2"/>
  <c r="F24" i="2"/>
  <c r="F23" i="2"/>
  <c r="F22" i="2"/>
  <c r="F21" i="2"/>
  <c r="R54" i="2"/>
  <c r="L54" i="2"/>
  <c r="F54" i="2"/>
  <c r="R40" i="2"/>
  <c r="L40" i="2"/>
  <c r="F40" i="2"/>
  <c r="R26" i="2"/>
  <c r="L26" i="2"/>
  <c r="F26" i="2"/>
  <c r="R12" i="2"/>
  <c r="L12" i="2"/>
  <c r="F12" i="2"/>
  <c r="F11" i="2"/>
  <c r="F10" i="2"/>
  <c r="F9" i="2"/>
  <c r="F8" i="2"/>
  <c r="F7" i="2"/>
  <c r="X45" i="2"/>
  <c r="S50" i="2"/>
  <c r="S51" i="2"/>
  <c r="S52" i="2"/>
  <c r="S53" i="2"/>
  <c r="S49" i="2"/>
  <c r="M50" i="2"/>
  <c r="M51" i="2"/>
  <c r="M52" i="2"/>
  <c r="M53" i="2"/>
  <c r="M49" i="2"/>
  <c r="G50" i="2"/>
  <c r="G51" i="2"/>
  <c r="G52" i="2"/>
  <c r="G53" i="2"/>
  <c r="G49" i="2"/>
  <c r="T53" i="2"/>
  <c r="U53" i="2"/>
  <c r="N53" i="2"/>
  <c r="O53" i="2"/>
  <c r="H53" i="2"/>
  <c r="I53" i="2"/>
  <c r="T52" i="2"/>
  <c r="U52" i="2"/>
  <c r="N52" i="2"/>
  <c r="O52" i="2"/>
  <c r="H52" i="2"/>
  <c r="I52" i="2"/>
  <c r="T51" i="2"/>
  <c r="U51" i="2"/>
  <c r="N51" i="2"/>
  <c r="O51" i="2"/>
  <c r="H51" i="2"/>
  <c r="I51" i="2"/>
  <c r="T50" i="2"/>
  <c r="U50" i="2"/>
  <c r="N50" i="2"/>
  <c r="O50" i="2"/>
  <c r="H50" i="2"/>
  <c r="I50" i="2"/>
  <c r="T49" i="2"/>
  <c r="U49" i="2"/>
  <c r="N49" i="2"/>
  <c r="O49" i="2"/>
  <c r="H49" i="2"/>
  <c r="I49" i="2"/>
  <c r="X31" i="2"/>
  <c r="S36" i="2"/>
  <c r="S37" i="2"/>
  <c r="S38" i="2"/>
  <c r="S39" i="2"/>
  <c r="S35" i="2"/>
  <c r="M36" i="2"/>
  <c r="M37" i="2"/>
  <c r="M38" i="2"/>
  <c r="M39" i="2"/>
  <c r="M35" i="2"/>
  <c r="G36" i="2"/>
  <c r="G37" i="2"/>
  <c r="G38" i="2"/>
  <c r="G39" i="2"/>
  <c r="G35" i="2"/>
  <c r="T39" i="2"/>
  <c r="U39" i="2"/>
  <c r="N39" i="2"/>
  <c r="P39" i="2"/>
  <c r="Q39" i="2"/>
  <c r="O39" i="2"/>
  <c r="H39" i="2"/>
  <c r="I39" i="2"/>
  <c r="T38" i="2"/>
  <c r="U38" i="2"/>
  <c r="N38" i="2"/>
  <c r="P38" i="2"/>
  <c r="Q38" i="2"/>
  <c r="O38" i="2"/>
  <c r="H38" i="2"/>
  <c r="I38" i="2"/>
  <c r="T37" i="2"/>
  <c r="U37" i="2"/>
  <c r="N37" i="2"/>
  <c r="P37" i="2"/>
  <c r="Q37" i="2"/>
  <c r="O37" i="2"/>
  <c r="H37" i="2"/>
  <c r="I37" i="2"/>
  <c r="T36" i="2"/>
  <c r="U36" i="2"/>
  <c r="N36" i="2"/>
  <c r="P36" i="2"/>
  <c r="Q36" i="2"/>
  <c r="O36" i="2"/>
  <c r="H36" i="2"/>
  <c r="I36" i="2"/>
  <c r="T35" i="2"/>
  <c r="U35" i="2"/>
  <c r="N35" i="2"/>
  <c r="P35" i="2"/>
  <c r="Q35" i="2"/>
  <c r="O35" i="2"/>
  <c r="H35" i="2"/>
  <c r="I35" i="2"/>
  <c r="X17" i="2"/>
  <c r="S22" i="2"/>
  <c r="S23" i="2"/>
  <c r="S24" i="2"/>
  <c r="S25" i="2"/>
  <c r="S21" i="2"/>
  <c r="M22" i="2"/>
  <c r="M23" i="2"/>
  <c r="M24" i="2"/>
  <c r="M25" i="2"/>
  <c r="M21" i="2"/>
  <c r="G22" i="2"/>
  <c r="G23" i="2"/>
  <c r="G24" i="2"/>
  <c r="G25" i="2"/>
  <c r="G21" i="2"/>
  <c r="T25" i="2"/>
  <c r="U25" i="2"/>
  <c r="N25" i="2"/>
  <c r="O25" i="2"/>
  <c r="H25" i="2"/>
  <c r="I25" i="2"/>
  <c r="T24" i="2"/>
  <c r="U24" i="2"/>
  <c r="N24" i="2"/>
  <c r="O24" i="2"/>
  <c r="H24" i="2"/>
  <c r="I24" i="2"/>
  <c r="T23" i="2"/>
  <c r="U23" i="2"/>
  <c r="N23" i="2"/>
  <c r="O23" i="2"/>
  <c r="H23" i="2"/>
  <c r="I23" i="2"/>
  <c r="T22" i="2"/>
  <c r="U22" i="2"/>
  <c r="N22" i="2"/>
  <c r="O22" i="2"/>
  <c r="H22" i="2"/>
  <c r="I22" i="2"/>
  <c r="T21" i="2"/>
  <c r="U21" i="2"/>
  <c r="N21" i="2"/>
  <c r="O21" i="2"/>
  <c r="H21" i="2"/>
  <c r="I21" i="2"/>
  <c r="X3" i="2"/>
  <c r="S8" i="2"/>
  <c r="S9" i="2"/>
  <c r="S10" i="2"/>
  <c r="S11" i="2"/>
  <c r="S7" i="2"/>
  <c r="M8" i="2"/>
  <c r="M9" i="2"/>
  <c r="M10" i="2"/>
  <c r="M11" i="2"/>
  <c r="M7" i="2"/>
  <c r="G8" i="2"/>
  <c r="G9" i="2"/>
  <c r="G10" i="2"/>
  <c r="G11" i="2"/>
  <c r="G7" i="2"/>
  <c r="T8" i="2"/>
  <c r="T9" i="2"/>
  <c r="T10" i="2"/>
  <c r="T11" i="2"/>
  <c r="T7" i="2"/>
  <c r="N8" i="2"/>
  <c r="N9" i="2"/>
  <c r="N10" i="2"/>
  <c r="N11" i="2"/>
  <c r="N7" i="2"/>
  <c r="H8" i="2"/>
  <c r="H9" i="2"/>
  <c r="H10" i="2"/>
  <c r="H11" i="2"/>
  <c r="H7" i="2"/>
  <c r="U8" i="2"/>
  <c r="U9" i="2"/>
  <c r="U10" i="2"/>
  <c r="U11" i="2"/>
  <c r="U7" i="2"/>
  <c r="O8" i="2"/>
  <c r="O9" i="2"/>
  <c r="O10" i="2"/>
  <c r="O11" i="2"/>
  <c r="O7" i="2"/>
  <c r="I8" i="2"/>
  <c r="I9" i="2"/>
  <c r="I10" i="2"/>
  <c r="I11" i="2"/>
  <c r="I7" i="2"/>
</calcChain>
</file>

<file path=xl/sharedStrings.xml><?xml version="1.0" encoding="utf-8"?>
<sst xmlns="http://schemas.openxmlformats.org/spreadsheetml/2006/main" count="3085" uniqueCount="231">
  <si>
    <t>16G</t>
    <phoneticPr fontId="2" type="noConversion"/>
  </si>
  <si>
    <t>8G</t>
    <phoneticPr fontId="2" type="noConversion"/>
  </si>
  <si>
    <t>-</t>
    <phoneticPr fontId="2" type="noConversion"/>
  </si>
  <si>
    <t>32G</t>
    <phoneticPr fontId="2" type="noConversion"/>
  </si>
  <si>
    <t>64G</t>
    <phoneticPr fontId="2" type="noConversion"/>
  </si>
  <si>
    <t>Cont_rec</t>
    <phoneticPr fontId="2" type="noConversion"/>
  </si>
  <si>
    <t>evt_rec</t>
    <phoneticPr fontId="2" type="noConversion"/>
  </si>
  <si>
    <t>manual_rec</t>
    <phoneticPr fontId="2" type="noConversion"/>
  </si>
  <si>
    <t>parking_rec</t>
    <phoneticPr fontId="2" type="noConversion"/>
  </si>
  <si>
    <t>motion_rec</t>
    <phoneticPr fontId="2" type="noConversion"/>
  </si>
  <si>
    <t>Continuous Recording Priority
(Type A)</t>
    <phoneticPr fontId="2" type="noConversion"/>
  </si>
  <si>
    <t>Incident Recording Priority
(Type B)</t>
    <phoneticPr fontId="2" type="noConversion"/>
  </si>
  <si>
    <t>Parking Recording Priority
(Type C)</t>
    <phoneticPr fontId="2" type="noConversion"/>
  </si>
  <si>
    <t xml:space="preserve">Manual Recording Priority
</t>
    <phoneticPr fontId="2" type="noConversion"/>
  </si>
  <si>
    <t>N/A</t>
    <phoneticPr fontId="2" type="noConversion"/>
  </si>
  <si>
    <t>spare memory</t>
    <phoneticPr fontId="2" type="noConversion"/>
  </si>
  <si>
    <t>Manual Recording Priority
(Type B)</t>
    <phoneticPr fontId="2" type="noConversion"/>
  </si>
  <si>
    <t xml:space="preserve">Incident Recording Priority
</t>
    <phoneticPr fontId="2" type="noConversion"/>
  </si>
  <si>
    <t>16G</t>
    <phoneticPr fontId="2" type="noConversion"/>
  </si>
  <si>
    <t>32G</t>
    <phoneticPr fontId="2" type="noConversion"/>
  </si>
  <si>
    <t>64G</t>
    <phoneticPr fontId="2" type="noConversion"/>
  </si>
  <si>
    <t>Incident Recording Priority
(Type B)</t>
    <phoneticPr fontId="2" type="noConversion"/>
  </si>
  <si>
    <t>Continuous Recording Priority
(Type A)</t>
    <phoneticPr fontId="2" type="noConversion"/>
  </si>
  <si>
    <t>Memory Space</t>
    <phoneticPr fontId="2" type="noConversion"/>
  </si>
  <si>
    <t>motion_rec</t>
  </si>
  <si>
    <t>parking_rec</t>
  </si>
  <si>
    <t>parking_rec</t>
    <phoneticPr fontId="2" type="noConversion"/>
  </si>
  <si>
    <t>Cont_rec</t>
  </si>
  <si>
    <t>evt_rec</t>
  </si>
  <si>
    <t>manual_rec</t>
  </si>
  <si>
    <t>spare memory</t>
  </si>
  <si>
    <t>file volume 
(MiB)</t>
    <phoneticPr fontId="2" type="noConversion"/>
  </si>
  <si>
    <t>recording time per file (sec)</t>
    <phoneticPr fontId="2" type="noConversion"/>
  </si>
  <si>
    <t>portion for each mode</t>
    <phoneticPr fontId="2" type="noConversion"/>
  </si>
  <si>
    <t>portion
(%)</t>
    <phoneticPr fontId="2" type="noConversion"/>
  </si>
  <si>
    <t>portion 
(MiB)</t>
    <phoneticPr fontId="2" type="noConversion"/>
  </si>
  <si>
    <t xml:space="preserve">1ch </t>
    <phoneticPr fontId="2" type="noConversion"/>
  </si>
  <si>
    <t xml:space="preserve">2ch </t>
    <phoneticPr fontId="2" type="noConversion"/>
  </si>
  <si>
    <t>#s of file(ea)</t>
    <phoneticPr fontId="2" type="noConversion"/>
  </si>
  <si>
    <t>time(min)</t>
    <phoneticPr fontId="2" type="noConversion"/>
  </si>
  <si>
    <t>Manual Recording Priority
(Type D)</t>
    <phoneticPr fontId="2" type="noConversion"/>
  </si>
  <si>
    <t>128G</t>
    <phoneticPr fontId="2" type="noConversion"/>
  </si>
  <si>
    <t>Continuous Recording Priority
(Type A)</t>
    <phoneticPr fontId="2" type="noConversion"/>
  </si>
  <si>
    <t>file volume 
(MiB)</t>
    <phoneticPr fontId="2" type="noConversion"/>
  </si>
  <si>
    <t>recording time per file (sec)</t>
    <phoneticPr fontId="2" type="noConversion"/>
  </si>
  <si>
    <t xml:space="preserve">1ch </t>
    <phoneticPr fontId="2" type="noConversion"/>
  </si>
  <si>
    <t xml:space="preserve">2ch </t>
    <phoneticPr fontId="2" type="noConversion"/>
  </si>
  <si>
    <t>time(min)</t>
    <phoneticPr fontId="2" type="noConversion"/>
  </si>
  <si>
    <t>Incident Recording Priority
(Type B)</t>
    <phoneticPr fontId="2" type="noConversion"/>
  </si>
  <si>
    <t>N/A</t>
    <phoneticPr fontId="2" type="noConversion"/>
  </si>
  <si>
    <t>-</t>
    <phoneticPr fontId="2" type="noConversion"/>
  </si>
  <si>
    <t>-</t>
    <phoneticPr fontId="2" type="noConversion"/>
  </si>
  <si>
    <t>Memory Space</t>
    <phoneticPr fontId="2" type="noConversion"/>
  </si>
  <si>
    <t>16G</t>
    <phoneticPr fontId="2" type="noConversion"/>
  </si>
  <si>
    <t>Incident Recording Priority
(Type B)</t>
    <phoneticPr fontId="2" type="noConversion"/>
  </si>
  <si>
    <t>file volume 
(MiB)</t>
    <phoneticPr fontId="2" type="noConversion"/>
  </si>
  <si>
    <t>portion
(%)</t>
    <phoneticPr fontId="2" type="noConversion"/>
  </si>
  <si>
    <t>portion 
(MiB)</t>
    <phoneticPr fontId="2" type="noConversion"/>
  </si>
  <si>
    <t xml:space="preserve">1ch </t>
    <phoneticPr fontId="2" type="noConversion"/>
  </si>
  <si>
    <t xml:space="preserve">2ch </t>
    <phoneticPr fontId="2" type="noConversion"/>
  </si>
  <si>
    <t>portion
(%)</t>
    <phoneticPr fontId="2" type="noConversion"/>
  </si>
  <si>
    <t>#s of file(ea)</t>
    <phoneticPr fontId="2" type="noConversion"/>
  </si>
  <si>
    <t>time(min)</t>
    <phoneticPr fontId="2" type="noConversion"/>
  </si>
  <si>
    <t>Continuous Recording Priority
(Type A)</t>
    <phoneticPr fontId="2" type="noConversion"/>
  </si>
  <si>
    <t>64G</t>
    <phoneticPr fontId="2" type="noConversion"/>
  </si>
  <si>
    <t>Parking Recording Priority
(Type C)</t>
    <phoneticPr fontId="2" type="noConversion"/>
  </si>
  <si>
    <t>Memory Space</t>
    <phoneticPr fontId="2" type="noConversion"/>
  </si>
  <si>
    <t>8G</t>
    <phoneticPr fontId="2" type="noConversion"/>
  </si>
  <si>
    <t>Continuous Recording Priority
(Type A)</t>
    <phoneticPr fontId="2" type="noConversion"/>
  </si>
  <si>
    <t>Incident Recording Priority
(Type B)</t>
    <phoneticPr fontId="2" type="noConversion"/>
  </si>
  <si>
    <t>Parking Recording Priority
(Type C)</t>
    <phoneticPr fontId="2" type="noConversion"/>
  </si>
  <si>
    <t>Manual Recording Priority
(Type D)</t>
    <phoneticPr fontId="2" type="noConversion"/>
  </si>
  <si>
    <t>Manual Recording Priority
(Type D)</t>
    <phoneticPr fontId="2" type="noConversion"/>
  </si>
  <si>
    <t>Driving Recording Only
(Type E)</t>
    <phoneticPr fontId="2" type="noConversion"/>
  </si>
  <si>
    <t>Driving Recording Only
(Type E)</t>
    <phoneticPr fontId="2" type="noConversion"/>
  </si>
  <si>
    <t>file volume 
(MiB)</t>
    <phoneticPr fontId="2" type="noConversion"/>
  </si>
  <si>
    <t>recording time per file (sec)</t>
    <phoneticPr fontId="2" type="noConversion"/>
  </si>
  <si>
    <t>portion
(%)</t>
    <phoneticPr fontId="2" type="noConversion"/>
  </si>
  <si>
    <t>portion
(%)</t>
    <phoneticPr fontId="2" type="noConversion"/>
  </si>
  <si>
    <t>portion 
(MiB)</t>
    <phoneticPr fontId="2" type="noConversion"/>
  </si>
  <si>
    <t xml:space="preserve">1ch </t>
    <phoneticPr fontId="2" type="noConversion"/>
  </si>
  <si>
    <t xml:space="preserve">2ch </t>
    <phoneticPr fontId="2" type="noConversion"/>
  </si>
  <si>
    <t xml:space="preserve">1ch </t>
    <phoneticPr fontId="2" type="noConversion"/>
  </si>
  <si>
    <t xml:space="preserve">2ch </t>
    <phoneticPr fontId="2" type="noConversion"/>
  </si>
  <si>
    <t>portion 
(MiB)</t>
    <phoneticPr fontId="2" type="noConversion"/>
  </si>
  <si>
    <t>portion for each mode</t>
    <phoneticPr fontId="2" type="noConversion"/>
  </si>
  <si>
    <t>time(min)</t>
    <phoneticPr fontId="2" type="noConversion"/>
  </si>
  <si>
    <t>#s of file(ea)</t>
    <phoneticPr fontId="2" type="noConversion"/>
  </si>
  <si>
    <t>#s of file(ea)</t>
    <phoneticPr fontId="2" type="noConversion"/>
  </si>
  <si>
    <t>Parking Recording Priority
(Type C)</t>
    <phoneticPr fontId="2" type="noConversion"/>
  </si>
  <si>
    <t>Cont_rec</t>
    <phoneticPr fontId="2" type="noConversion"/>
  </si>
  <si>
    <t>evt_rec</t>
    <phoneticPr fontId="2" type="noConversion"/>
  </si>
  <si>
    <t>manual_rec</t>
    <phoneticPr fontId="2" type="noConversion"/>
  </si>
  <si>
    <t>parking_rec</t>
    <phoneticPr fontId="2" type="noConversion"/>
  </si>
  <si>
    <t>motion_rec</t>
    <phoneticPr fontId="2" type="noConversion"/>
  </si>
  <si>
    <t>-</t>
    <phoneticPr fontId="2" type="noConversion"/>
  </si>
  <si>
    <t>-</t>
    <phoneticPr fontId="2" type="noConversion"/>
  </si>
  <si>
    <t>spare memory</t>
    <phoneticPr fontId="2" type="noConversion"/>
  </si>
  <si>
    <t>Memory Space</t>
    <phoneticPr fontId="2" type="noConversion"/>
  </si>
  <si>
    <t>16G</t>
    <phoneticPr fontId="2" type="noConversion"/>
  </si>
  <si>
    <t>Manual Recording Priority
(Type D)</t>
    <phoneticPr fontId="2" type="noConversion"/>
  </si>
  <si>
    <t>recording time per file (sec)</t>
    <phoneticPr fontId="2" type="noConversion"/>
  </si>
  <si>
    <t>portion 
(MiB)</t>
    <phoneticPr fontId="2" type="noConversion"/>
  </si>
  <si>
    <t xml:space="preserve">2ch </t>
    <phoneticPr fontId="2" type="noConversion"/>
  </si>
  <si>
    <t>portion
(%)</t>
    <phoneticPr fontId="2" type="noConversion"/>
  </si>
  <si>
    <t xml:space="preserve">1ch </t>
    <phoneticPr fontId="2" type="noConversion"/>
  </si>
  <si>
    <t>time(min)</t>
    <phoneticPr fontId="2" type="noConversion"/>
  </si>
  <si>
    <t>#s of file(ea)</t>
    <phoneticPr fontId="2" type="noConversion"/>
  </si>
  <si>
    <t>-</t>
    <phoneticPr fontId="2" type="noConversion"/>
  </si>
  <si>
    <t>-</t>
    <phoneticPr fontId="2" type="noConversion"/>
  </si>
  <si>
    <t>-</t>
    <phoneticPr fontId="2" type="noConversion"/>
  </si>
  <si>
    <t>32G</t>
    <phoneticPr fontId="2" type="noConversion"/>
  </si>
  <si>
    <t>Incident Recording Priority
(Type B)</t>
    <phoneticPr fontId="2" type="noConversion"/>
  </si>
  <si>
    <t>Parking Recording Priority
(Type C)</t>
    <phoneticPr fontId="2" type="noConversion"/>
  </si>
  <si>
    <t>Driving Recording Only
(Type E)</t>
    <phoneticPr fontId="2" type="noConversion"/>
  </si>
  <si>
    <t>file volume 
(MiB)</t>
    <phoneticPr fontId="2" type="noConversion"/>
  </si>
  <si>
    <t>recording time per file (sec)</t>
    <phoneticPr fontId="2" type="noConversion"/>
  </si>
  <si>
    <t xml:space="preserve">2ch </t>
    <phoneticPr fontId="2" type="noConversion"/>
  </si>
  <si>
    <t>portion 
(MiB)</t>
    <phoneticPr fontId="2" type="noConversion"/>
  </si>
  <si>
    <t xml:space="preserve">2ch </t>
    <phoneticPr fontId="2" type="noConversion"/>
  </si>
  <si>
    <t xml:space="preserve">1ch </t>
    <phoneticPr fontId="2" type="noConversion"/>
  </si>
  <si>
    <t>time(min)</t>
    <phoneticPr fontId="2" type="noConversion"/>
  </si>
  <si>
    <t>#s of file(ea)</t>
    <phoneticPr fontId="2" type="noConversion"/>
  </si>
  <si>
    <t>time(min)</t>
    <phoneticPr fontId="2" type="noConversion"/>
  </si>
  <si>
    <t>#s of file(ea)</t>
    <phoneticPr fontId="2" type="noConversion"/>
  </si>
  <si>
    <t>64G</t>
    <phoneticPr fontId="2" type="noConversion"/>
  </si>
  <si>
    <t>Continuous Recording Priority
(Type A)</t>
    <phoneticPr fontId="2" type="noConversion"/>
  </si>
  <si>
    <t>Incident Recording Priority
(Type B)</t>
    <phoneticPr fontId="2" type="noConversion"/>
  </si>
  <si>
    <t>Parking Recording Priority
(Type C)</t>
    <phoneticPr fontId="2" type="noConversion"/>
  </si>
  <si>
    <t>file volume 
(MiB)</t>
    <phoneticPr fontId="2" type="noConversion"/>
  </si>
  <si>
    <t>128G</t>
    <phoneticPr fontId="2" type="noConversion"/>
  </si>
  <si>
    <t>16G</t>
  </si>
  <si>
    <t>상시중시</t>
  </si>
  <si>
    <t>충격중시</t>
  </si>
  <si>
    <t>주차녹화</t>
  </si>
  <si>
    <t>수동중시</t>
    <phoneticPr fontId="9" type="noConversion"/>
  </si>
  <si>
    <t>주행녹화 전용</t>
  </si>
  <si>
    <r>
      <rPr>
        <sz val="12"/>
        <color rgb="FF000000"/>
        <rFont val="Noto Sans CJK SC Regular"/>
        <family val="2"/>
        <charset val="1"/>
      </rPr>
      <t xml:space="preserve">파일크기 
</t>
    </r>
    <r>
      <rPr>
        <sz val="12"/>
        <color rgb="FF000000"/>
        <rFont val="맑은 고딕"/>
        <family val="2"/>
        <charset val="129"/>
      </rPr>
      <t>(MiB)</t>
    </r>
  </si>
  <si>
    <r>
      <rPr>
        <sz val="12"/>
        <color rgb="FF000000"/>
        <rFont val="Noto Sans CJK SC Regular"/>
        <family val="2"/>
        <charset val="1"/>
      </rPr>
      <t xml:space="preserve">파일 당 
녹화 시간
</t>
    </r>
    <r>
      <rPr>
        <sz val="12"/>
        <color rgb="FF000000"/>
        <rFont val="맑은 고딕"/>
        <family val="2"/>
        <charset val="129"/>
      </rPr>
      <t>(sec)</t>
    </r>
  </si>
  <si>
    <r>
      <rPr>
        <sz val="12"/>
        <color rgb="FF000000"/>
        <rFont val="Noto Sans CJK SC Regular"/>
        <family val="2"/>
        <charset val="1"/>
      </rPr>
      <t xml:space="preserve">저장 비중 
</t>
    </r>
    <r>
      <rPr>
        <sz val="12"/>
        <color rgb="FF000000"/>
        <rFont val="맑은 고딕"/>
        <family val="2"/>
        <charset val="129"/>
      </rPr>
      <t>(%)</t>
    </r>
  </si>
  <si>
    <r>
      <rPr>
        <sz val="12"/>
        <color rgb="FF000000"/>
        <rFont val="맑은 고딕"/>
        <family val="2"/>
        <charset val="129"/>
      </rPr>
      <t>1ch (</t>
    </r>
    <r>
      <rPr>
        <sz val="12"/>
        <color rgb="FF000000"/>
        <rFont val="Noto Sans CJK SC Regular"/>
        <family val="2"/>
        <charset val="1"/>
      </rPr>
      <t>전방</t>
    </r>
    <r>
      <rPr>
        <sz val="12"/>
        <color rgb="FF000000"/>
        <rFont val="맑은 고딕"/>
        <family val="2"/>
        <charset val="129"/>
      </rPr>
      <t>)</t>
    </r>
  </si>
  <si>
    <r>
      <rPr>
        <sz val="12"/>
        <color rgb="FF000000"/>
        <rFont val="맑은 고딕"/>
        <family val="2"/>
        <charset val="129"/>
      </rPr>
      <t>2ch (</t>
    </r>
    <r>
      <rPr>
        <sz val="12"/>
        <color rgb="FF000000"/>
        <rFont val="Noto Sans CJK SC Regular"/>
        <family val="2"/>
        <charset val="1"/>
      </rPr>
      <t>전</t>
    </r>
    <r>
      <rPr>
        <sz val="12"/>
        <color rgb="FF000000"/>
        <rFont val="맑은 고딕"/>
        <family val="2"/>
        <charset val="129"/>
      </rPr>
      <t>/</t>
    </r>
    <r>
      <rPr>
        <sz val="12"/>
        <color rgb="FF000000"/>
        <rFont val="Noto Sans CJK SC Regular"/>
        <family val="2"/>
        <charset val="1"/>
      </rPr>
      <t>후방</t>
    </r>
    <r>
      <rPr>
        <sz val="12"/>
        <color rgb="FF000000"/>
        <rFont val="맑은 고딕"/>
        <family val="2"/>
        <charset val="129"/>
      </rPr>
      <t>)</t>
    </r>
  </si>
  <si>
    <t>건수</t>
  </si>
  <si>
    <r>
      <rPr>
        <sz val="12"/>
        <color rgb="FF000000"/>
        <rFont val="Noto Sans CJK SC Regular"/>
        <family val="2"/>
        <charset val="1"/>
      </rPr>
      <t xml:space="preserve">시간 </t>
    </r>
    <r>
      <rPr>
        <sz val="12"/>
        <color rgb="FF000000"/>
        <rFont val="맑은 고딕"/>
        <family val="2"/>
        <charset val="129"/>
      </rPr>
      <t>(min)</t>
    </r>
  </si>
  <si>
    <r>
      <rPr>
        <sz val="12"/>
        <color rgb="FF000000"/>
        <rFont val="Noto Sans CJK SC Regular"/>
        <family val="2"/>
        <charset val="1"/>
      </rPr>
      <t>시간</t>
    </r>
    <r>
      <rPr>
        <sz val="12"/>
        <color rgb="FF000000"/>
        <rFont val="맑은 고딕"/>
        <family val="2"/>
        <charset val="129"/>
      </rPr>
      <t>(min)</t>
    </r>
  </si>
  <si>
    <t>상시녹화</t>
  </si>
  <si>
    <t>전방</t>
  </si>
  <si>
    <t>후방</t>
  </si>
  <si>
    <t>상시충격</t>
  </si>
  <si>
    <t>수동녹화</t>
  </si>
  <si>
    <t>주차충격</t>
  </si>
  <si>
    <t>충격</t>
  </si>
  <si>
    <t>타임랩스</t>
  </si>
  <si>
    <t>주차영상</t>
  </si>
  <si>
    <t>모션</t>
  </si>
  <si>
    <t>여유공간</t>
  </si>
  <si>
    <t>200MiB</t>
    <phoneticPr fontId="9" type="noConversion"/>
  </si>
  <si>
    <t>보관함</t>
  </si>
  <si>
    <t>372MiB</t>
    <phoneticPr fontId="9" type="noConversion"/>
  </si>
  <si>
    <t>372MiB</t>
    <phoneticPr fontId="9" type="noConversion"/>
  </si>
  <si>
    <t>32G</t>
  </si>
  <si>
    <t>수동중시</t>
    <phoneticPr fontId="9" type="noConversion"/>
  </si>
  <si>
    <t>752MiB</t>
    <phoneticPr fontId="9" type="noConversion"/>
  </si>
  <si>
    <t>64G</t>
  </si>
  <si>
    <t>1514MiB</t>
    <phoneticPr fontId="9" type="noConversion"/>
  </si>
  <si>
    <r>
      <t>1ch (</t>
    </r>
    <r>
      <rPr>
        <sz val="12"/>
        <color rgb="FF000000"/>
        <rFont val="Noto Sans CJK SC Regular"/>
        <family val="2"/>
        <charset val="1"/>
      </rPr>
      <t>전방</t>
    </r>
    <r>
      <rPr>
        <sz val="12"/>
        <color rgb="FF000000"/>
        <rFont val="맑은 고딕"/>
        <family val="2"/>
        <charset val="129"/>
      </rPr>
      <t>)</t>
    </r>
    <phoneticPr fontId="2" type="noConversion"/>
  </si>
  <si>
    <t>1ch (전방)</t>
    <phoneticPr fontId="2" type="noConversion"/>
  </si>
  <si>
    <t>1ch (전방)</t>
    <phoneticPr fontId="2" type="noConversion"/>
  </si>
  <si>
    <t>시간(min)</t>
  </si>
  <si>
    <t>timelapse_rec</t>
  </si>
  <si>
    <t>Memory Space</t>
  </si>
  <si>
    <t>Continuous Recording Priority
(Type A)</t>
  </si>
  <si>
    <t>Incident Recording Priority
(Type B)</t>
  </si>
  <si>
    <t>Parking Recording Priority
(Type C)</t>
  </si>
  <si>
    <t>Manual Recording Priority
(Type D)</t>
  </si>
  <si>
    <t>file volume 
(MiB)</t>
  </si>
  <si>
    <t>recording time per file (sec)</t>
  </si>
  <si>
    <t>portion
(%)</t>
  </si>
  <si>
    <t>portion 
(MiB)</t>
  </si>
  <si>
    <t xml:space="preserve">1ch </t>
  </si>
  <si>
    <t xml:space="preserve">2ch </t>
  </si>
  <si>
    <t>portion for each mode</t>
  </si>
  <si>
    <t>#s of file(ea)</t>
  </si>
  <si>
    <t>time(min)</t>
  </si>
  <si>
    <t>-</t>
  </si>
  <si>
    <t>128G</t>
  </si>
  <si>
    <t>8G</t>
  </si>
  <si>
    <t>Driving Recording Only
(Type E)</t>
  </si>
  <si>
    <t>Manual Recording Priority
(Type D)</t>
    <phoneticPr fontId="2" type="noConversion"/>
  </si>
  <si>
    <t>Driving Recording Only
(Type E)</t>
    <phoneticPr fontId="2" type="noConversion"/>
  </si>
  <si>
    <t>N/A</t>
  </si>
  <si>
    <t>Memory Space</t>
    <phoneticPr fontId="2" type="noConversion"/>
  </si>
  <si>
    <t>16G</t>
    <phoneticPr fontId="2" type="noConversion"/>
  </si>
  <si>
    <t>Continuous Recording Priority
(Type A)</t>
    <phoneticPr fontId="2" type="noConversion"/>
  </si>
  <si>
    <t>Incident Recording Priority
(Type B)</t>
    <phoneticPr fontId="2" type="noConversion"/>
  </si>
  <si>
    <t>Parking Recording Priority
(Type C)</t>
    <phoneticPr fontId="2" type="noConversion"/>
  </si>
  <si>
    <t>Manual Recording Priority
(Type D)</t>
    <phoneticPr fontId="2" type="noConversion"/>
  </si>
  <si>
    <t>recording time per file (sec)</t>
    <phoneticPr fontId="2" type="noConversion"/>
  </si>
  <si>
    <t>portion
(%)</t>
    <phoneticPr fontId="2" type="noConversion"/>
  </si>
  <si>
    <t>portion 
(MiB)</t>
    <phoneticPr fontId="2" type="noConversion"/>
  </si>
  <si>
    <t xml:space="preserve">1ch </t>
    <phoneticPr fontId="2" type="noConversion"/>
  </si>
  <si>
    <t xml:space="preserve">2ch </t>
    <phoneticPr fontId="2" type="noConversion"/>
  </si>
  <si>
    <t>portion for each mode</t>
    <phoneticPr fontId="2" type="noConversion"/>
  </si>
  <si>
    <t>#s of file(ea)</t>
    <phoneticPr fontId="2" type="noConversion"/>
  </si>
  <si>
    <t>time(min)</t>
    <phoneticPr fontId="2" type="noConversion"/>
  </si>
  <si>
    <t>Cont_rec</t>
    <phoneticPr fontId="2" type="noConversion"/>
  </si>
  <si>
    <t>evt_rec</t>
    <phoneticPr fontId="2" type="noConversion"/>
  </si>
  <si>
    <t>manual_rec</t>
    <phoneticPr fontId="2" type="noConversion"/>
  </si>
  <si>
    <t>motion_rec</t>
    <phoneticPr fontId="2" type="noConversion"/>
  </si>
  <si>
    <t>timelaps_rec</t>
  </si>
  <si>
    <t>timelaps_rec</t>
    <phoneticPr fontId="2" type="noConversion"/>
  </si>
  <si>
    <t>parking_rec</t>
    <phoneticPr fontId="2" type="noConversion"/>
  </si>
  <si>
    <t>-</t>
    <phoneticPr fontId="2" type="noConversion"/>
  </si>
  <si>
    <t>-</t>
    <phoneticPr fontId="2" type="noConversion"/>
  </si>
  <si>
    <t>spare memory</t>
    <phoneticPr fontId="2" type="noConversion"/>
  </si>
  <si>
    <t>Memory Space</t>
    <phoneticPr fontId="2" type="noConversion"/>
  </si>
  <si>
    <t>32G</t>
    <phoneticPr fontId="2" type="noConversion"/>
  </si>
  <si>
    <t>Continuous Recording Priority
(Type A)</t>
    <phoneticPr fontId="2" type="noConversion"/>
  </si>
  <si>
    <t>Incident Recording Priority
(Type B)</t>
    <phoneticPr fontId="2" type="noConversion"/>
  </si>
  <si>
    <t>Parking Recording Priority
(Type C)</t>
    <phoneticPr fontId="2" type="noConversion"/>
  </si>
  <si>
    <t>file volume 
(MiB)</t>
    <phoneticPr fontId="2" type="noConversion"/>
  </si>
  <si>
    <t>recording time per file (sec)</t>
    <phoneticPr fontId="2" type="noConversion"/>
  </si>
  <si>
    <t xml:space="preserve">1ch </t>
    <phoneticPr fontId="2" type="noConversion"/>
  </si>
  <si>
    <t>portion
(%)</t>
    <phoneticPr fontId="2" type="noConversion"/>
  </si>
  <si>
    <t>portion 
(MiB)</t>
    <phoneticPr fontId="2" type="noConversion"/>
  </si>
  <si>
    <t xml:space="preserve">2ch </t>
    <phoneticPr fontId="2" type="noConversion"/>
  </si>
  <si>
    <t>time(min)</t>
    <phoneticPr fontId="2" type="noConversion"/>
  </si>
  <si>
    <t>#s of file(ea)</t>
    <phoneticPr fontId="2" type="noConversion"/>
  </si>
  <si>
    <t>64G</t>
    <phoneticPr fontId="2" type="noConversion"/>
  </si>
  <si>
    <t>Manual Recording Priority
(Type D)</t>
    <phoneticPr fontId="2" type="noConversion"/>
  </si>
  <si>
    <t>128G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</si>
</sst>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18">
    <font>
      <sz val="12"/>
      <color theme="1"/>
      <name val="맑은 고딕"/>
      <family val="2"/>
      <charset val="129"/>
      <scheme val="minor"/>
    </font>
    <font>
      <b/>
      <sz val="16"/>
      <color rgb="FFFFFFFF"/>
      <name val="맑은 고딕"/>
      <family val="2"/>
      <charset val="129"/>
    </font>
    <font>
      <sz val="8"/>
      <name val="맑은 고딕"/>
      <family val="2"/>
      <charset val="129"/>
      <scheme val="minor"/>
    </font>
    <font>
      <sz val="12"/>
      <color rgb="FF000000"/>
      <name val="맑은 고딕"/>
      <family val="2"/>
      <charset val="129"/>
    </font>
    <font>
      <u/>
      <sz val="12"/>
      <color theme="10"/>
      <name val="맑은 고딕"/>
      <family val="2"/>
      <charset val="129"/>
      <scheme val="minor"/>
    </font>
    <font>
      <u/>
      <sz val="12"/>
      <color theme="11"/>
      <name val="맑은 고딕"/>
      <family val="2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sz val="11"/>
      <color rgb="FF000000"/>
      <name val="맑은 고딕"/>
      <family val="2"/>
      <charset val="129"/>
    </font>
    <font>
      <sz val="12"/>
      <color rgb="FF000000"/>
      <name val="Noto Sans CJK SC Regular"/>
      <family val="2"/>
      <charset val="1"/>
    </font>
    <font>
      <sz val="8"/>
      <name val="맑은 고딕"/>
      <family val="2"/>
      <charset val="129"/>
    </font>
    <font>
      <b/>
      <sz val="12"/>
      <color rgb="FF000000"/>
      <name val="맑은 고딕"/>
      <family val="2"/>
      <charset val="129"/>
    </font>
    <font>
      <sz val="12"/>
      <color rgb="FF000000"/>
      <name val="맑은 고딕"/>
      <family val="2"/>
      <charset val="1"/>
    </font>
    <font>
      <sz val="11"/>
      <color rgb="FF000000"/>
      <name val="Noto Sans CJK SC Regular"/>
      <family val="2"/>
      <charset val="1"/>
    </font>
    <font>
      <b/>
      <sz val="12"/>
      <color rgb="FFFFFFFF"/>
      <name val="맑은 고딕"/>
      <family val="2"/>
      <charset val="129"/>
    </font>
    <font>
      <sz val="12"/>
      <color rgb="FFFFFFFF"/>
      <name val="맑은 고딕"/>
      <family val="2"/>
      <charset val="129"/>
    </font>
    <font>
      <sz val="12"/>
      <color theme="1"/>
      <name val="맑은 고딕"/>
      <family val="2"/>
      <charset val="129"/>
    </font>
    <font>
      <b/>
      <sz val="12"/>
      <color rgb="FF000000"/>
      <name val="맑은 고딕"/>
      <family val="3"/>
      <charset val="129"/>
    </font>
    <font>
      <sz val="12"/>
      <color theme="1"/>
      <name val="맑은 고딕"/>
      <family val="3"/>
      <charset val="129"/>
    </font>
  </fonts>
  <fills count="39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FFFF00"/>
        <bgColor rgb="FFFFFF00"/>
      </patternFill>
    </fill>
    <fill>
      <patternFill patternType="solid">
        <fgColor rgb="FF94BD5E"/>
        <bgColor rgb="FF969696"/>
      </patternFill>
    </fill>
    <fill>
      <patternFill patternType="solid">
        <fgColor rgb="FFCFE7F5"/>
        <bgColor rgb="FFE6E6E6"/>
      </patternFill>
    </fill>
    <fill>
      <patternFill patternType="solid">
        <fgColor rgb="FFE6E6E6"/>
        <bgColor rgb="FFCFE7F5"/>
      </patternFill>
    </fill>
    <fill>
      <patternFill patternType="solid">
        <fgColor rgb="FF00FFFF"/>
        <bgColor rgb="FF00FFFF"/>
      </patternFill>
    </fill>
    <fill>
      <patternFill patternType="solid">
        <fgColor rgb="FFFFCC99"/>
        <bgColor rgb="FFE6E6E6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rgb="FFE6E6E6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CFE7F5"/>
      </patternFill>
    </fill>
    <fill>
      <patternFill patternType="solid">
        <fgColor rgb="FF94BD5E"/>
        <bgColor rgb="FFC0C0C0"/>
      </patternFill>
    </fill>
    <fill>
      <patternFill patternType="solid">
        <fgColor rgb="FFFF99FF"/>
        <bgColor rgb="FFFF9999"/>
      </patternFill>
    </fill>
    <fill>
      <patternFill patternType="solid">
        <fgColor theme="7" tint="0.39997558519241921"/>
        <bgColor rgb="FFFF9999"/>
      </patternFill>
    </fill>
    <fill>
      <patternFill patternType="solid">
        <fgColor rgb="FFCFE7F5"/>
        <bgColor rgb="FFDDDDDD"/>
      </patternFill>
    </fill>
    <fill>
      <patternFill patternType="solid">
        <fgColor rgb="FFFF6600"/>
        <bgColor rgb="FFF79646"/>
      </patternFill>
    </fill>
    <fill>
      <patternFill patternType="solid">
        <fgColor rgb="FFFFCC00"/>
        <bgColor rgb="FFFFFF00"/>
      </patternFill>
    </fill>
    <fill>
      <patternFill patternType="solid">
        <fgColor rgb="FF6699CC"/>
        <bgColor rgb="FF729FCF"/>
      </patternFill>
    </fill>
    <fill>
      <patternFill patternType="solid">
        <fgColor rgb="FF99CCFF"/>
        <bgColor rgb="FFC0C0C0"/>
      </patternFill>
    </fill>
    <fill>
      <patternFill patternType="solid">
        <fgColor rgb="FFDDDDDD"/>
        <bgColor rgb="FFE6E6E6"/>
      </patternFill>
    </fill>
    <fill>
      <patternFill patternType="solid">
        <fgColor rgb="FFCCFFFF"/>
        <bgColor rgb="FFCCFFCC"/>
      </patternFill>
    </fill>
    <fill>
      <patternFill patternType="solid">
        <fgColor rgb="FFFF9999"/>
        <bgColor rgb="FFFF8080"/>
      </patternFill>
    </fill>
    <fill>
      <patternFill patternType="solid">
        <fgColor rgb="FF000080"/>
        <bgColor rgb="FF000080"/>
      </patternFill>
    </fill>
    <fill>
      <patternFill patternType="solid">
        <fgColor rgb="FFCCFFFF"/>
        <bgColor rgb="FFC0C0C0"/>
      </patternFill>
    </fill>
    <fill>
      <patternFill patternType="solid">
        <fgColor theme="6" tint="0.59999389629810485"/>
        <bgColor rgb="FFC0C0C0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rgb="FFFFCC00"/>
      </patternFill>
    </fill>
    <fill>
      <patternFill patternType="solid">
        <fgColor rgb="FF94BD5E"/>
        <bgColor rgb="FF92D050"/>
      </patternFill>
    </fill>
    <fill>
      <patternFill patternType="solid">
        <fgColor rgb="FFF8CBAD"/>
        <bgColor rgb="FFFFCC99"/>
      </patternFill>
    </fill>
    <fill>
      <patternFill patternType="solid">
        <fgColor rgb="FF92D050"/>
        <bgColor rgb="FF94BD5E"/>
      </patternFill>
    </fill>
    <fill>
      <patternFill patternType="solid">
        <fgColor rgb="FFE6E6E6"/>
        <bgColor rgb="FFDDDDDD"/>
      </patternFill>
    </fill>
    <fill>
      <patternFill patternType="solid">
        <fgColor rgb="FFFFCC99"/>
        <bgColor rgb="FFF8CBAD"/>
      </patternFill>
    </fill>
    <fill>
      <patternFill patternType="solid">
        <fgColor theme="7" tint="0.39997558519241921"/>
        <bgColor rgb="FFFFFF00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rgb="FFFF9900"/>
      </patternFill>
    </fill>
    <fill>
      <patternFill patternType="solid">
        <fgColor rgb="FF99FF99"/>
        <bgColor rgb="FF92D050"/>
      </patternFill>
    </fill>
  </fills>
  <borders count="5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/>
      <bottom style="thin">
        <color auto="1"/>
      </bottom>
      <diagonal/>
    </border>
    <border>
      <left/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/>
      <right style="thin">
        <color theme="0" tint="-0.2499465926084170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rgb="FFBFBFBF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BFBFBF"/>
      </bottom>
      <diagonal/>
    </border>
    <border>
      <left style="thin">
        <color auto="1"/>
      </left>
      <right style="thin">
        <color auto="1"/>
      </right>
      <top style="thin">
        <color rgb="FFBFBFBF"/>
      </top>
      <bottom style="thin">
        <color rgb="FFBFBFBF"/>
      </bottom>
      <diagonal/>
    </border>
    <border>
      <left style="thin">
        <color auto="1"/>
      </left>
      <right style="thin">
        <color auto="1"/>
      </right>
      <top style="thin">
        <color rgb="FFBFBFBF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BFBFBF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BFBFBF"/>
      </right>
      <top style="thin">
        <color auto="1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auto="1"/>
      </top>
      <bottom style="thin">
        <color rgb="FFBFBFBF"/>
      </bottom>
      <diagonal/>
    </border>
    <border>
      <left style="thin">
        <color rgb="FFBFBFBF"/>
      </left>
      <right/>
      <top style="thin">
        <color auto="1"/>
      </top>
      <bottom style="thin">
        <color rgb="FFBFBFBF"/>
      </bottom>
      <diagonal/>
    </border>
    <border>
      <left/>
      <right style="thin">
        <color auto="1"/>
      </right>
      <top style="thin">
        <color auto="1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auto="1"/>
      </right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auto="1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auto="1"/>
      </bottom>
      <diagonal/>
    </border>
    <border>
      <left style="thin">
        <color rgb="FFBFBFBF"/>
      </left>
      <right style="thin">
        <color auto="1"/>
      </right>
      <top style="thin">
        <color rgb="FFBFBFBF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>
      <alignment vertical="center"/>
    </xf>
    <xf numFmtId="0" fontId="3" fillId="0" borderId="0"/>
  </cellStyleXfs>
  <cellXfs count="238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vertical="center"/>
    </xf>
    <xf numFmtId="0" fontId="3" fillId="8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9" fontId="3" fillId="6" borderId="1" xfId="0" applyNumberFormat="1" applyFont="1" applyFill="1" applyBorder="1" applyAlignment="1">
      <alignment horizontal="center" vertical="center"/>
    </xf>
    <xf numFmtId="0" fontId="3" fillId="7" borderId="1" xfId="0" quotePrefix="1" applyFont="1" applyFill="1" applyBorder="1" applyAlignment="1">
      <alignment horizontal="right" vertical="center"/>
    </xf>
    <xf numFmtId="0" fontId="3" fillId="8" borderId="1" xfId="0" quotePrefix="1" applyFont="1" applyFill="1" applyBorder="1" applyAlignment="1">
      <alignment horizontal="right" vertical="center"/>
    </xf>
    <xf numFmtId="0" fontId="0" fillId="9" borderId="0" xfId="0" applyFill="1" applyAlignment="1">
      <alignment horizontal="center"/>
    </xf>
    <xf numFmtId="0" fontId="0" fillId="9" borderId="0" xfId="0" applyFill="1"/>
    <xf numFmtId="0" fontId="3" fillId="6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6" fillId="10" borderId="0" xfId="0" applyFont="1" applyFill="1" applyBorder="1" applyAlignment="1">
      <alignment horizontal="center" vertical="center"/>
    </xf>
    <xf numFmtId="9" fontId="0" fillId="0" borderId="15" xfId="0" applyNumberForma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9" fontId="0" fillId="0" borderId="9" xfId="0" applyNumberFormat="1" applyBorder="1" applyAlignment="1">
      <alignment horizontal="center" vertical="center"/>
    </xf>
    <xf numFmtId="9" fontId="0" fillId="0" borderId="16" xfId="0" applyNumberForma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7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176" fontId="0" fillId="0" borderId="22" xfId="0" applyNumberFormat="1" applyBorder="1" applyAlignment="1">
      <alignment horizontal="center" vertical="center"/>
    </xf>
    <xf numFmtId="0" fontId="0" fillId="0" borderId="0" xfId="0" applyBorder="1"/>
    <xf numFmtId="0" fontId="0" fillId="0" borderId="23" xfId="0" applyBorder="1" applyAlignment="1">
      <alignment vertical="center" wrapText="1"/>
    </xf>
    <xf numFmtId="176" fontId="3" fillId="6" borderId="1" xfId="0" applyNumberFormat="1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176" fontId="3" fillId="13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7" fillId="0" borderId="0" xfId="5">
      <alignment vertical="center"/>
    </xf>
    <xf numFmtId="0" fontId="3" fillId="0" borderId="1" xfId="5" applyFont="1" applyBorder="1">
      <alignment vertical="center"/>
    </xf>
    <xf numFmtId="0" fontId="8" fillId="0" borderId="1" xfId="5" applyFont="1" applyBorder="1" applyAlignment="1">
      <alignment horizontal="center" vertical="center" wrapText="1"/>
    </xf>
    <xf numFmtId="0" fontId="3" fillId="0" borderId="1" xfId="5" applyFont="1" applyBorder="1" applyAlignment="1">
      <alignment horizontal="center" vertical="center"/>
    </xf>
    <xf numFmtId="0" fontId="8" fillId="0" borderId="1" xfId="5" applyFont="1" applyBorder="1" applyAlignment="1">
      <alignment horizontal="center" vertical="center"/>
    </xf>
    <xf numFmtId="0" fontId="8" fillId="0" borderId="28" xfId="5" applyFont="1" applyBorder="1">
      <alignment vertical="center"/>
    </xf>
    <xf numFmtId="0" fontId="3" fillId="20" borderId="28" xfId="5" applyFont="1" applyFill="1" applyBorder="1" applyAlignment="1">
      <alignment horizontal="center" vertical="center"/>
    </xf>
    <xf numFmtId="0" fontId="8" fillId="0" borderId="31" xfId="5" applyFont="1" applyBorder="1">
      <alignment vertical="center"/>
    </xf>
    <xf numFmtId="0" fontId="3" fillId="20" borderId="31" xfId="5" applyFont="1" applyFill="1" applyBorder="1" applyAlignment="1">
      <alignment horizontal="center" vertical="center"/>
    </xf>
    <xf numFmtId="0" fontId="8" fillId="0" borderId="1" xfId="5" applyFont="1" applyBorder="1">
      <alignment vertical="center"/>
    </xf>
    <xf numFmtId="0" fontId="3" fillId="20" borderId="1" xfId="5" applyFont="1" applyFill="1" applyBorder="1" applyAlignment="1">
      <alignment horizontal="center" vertical="center"/>
    </xf>
    <xf numFmtId="0" fontId="8" fillId="18" borderId="27" xfId="5" applyFont="1" applyFill="1" applyBorder="1">
      <alignment vertical="center"/>
    </xf>
    <xf numFmtId="0" fontId="3" fillId="19" borderId="29" xfId="5" applyFont="1" applyFill="1" applyBorder="1">
      <alignment vertical="center"/>
    </xf>
    <xf numFmtId="0" fontId="3" fillId="0" borderId="29" xfId="5" applyFont="1" applyBorder="1">
      <alignment vertical="center"/>
    </xf>
    <xf numFmtId="0" fontId="3" fillId="0" borderId="29" xfId="5" applyFont="1" applyBorder="1" applyAlignment="1">
      <alignment horizontal="center" vertical="center"/>
    </xf>
    <xf numFmtId="0" fontId="3" fillId="0" borderId="29" xfId="5" applyFont="1" applyBorder="1" applyAlignment="1">
      <alignment horizontal="center" vertical="center" wrapText="1"/>
    </xf>
    <xf numFmtId="0" fontId="10" fillId="21" borderId="29" xfId="5" applyFont="1" applyFill="1" applyBorder="1" applyAlignment="1">
      <alignment horizontal="center" vertical="center"/>
    </xf>
    <xf numFmtId="0" fontId="3" fillId="7" borderId="29" xfId="5" applyFont="1" applyFill="1" applyBorder="1">
      <alignment vertical="center"/>
    </xf>
    <xf numFmtId="0" fontId="11" fillId="22" borderId="29" xfId="5" applyFont="1" applyFill="1" applyBorder="1">
      <alignment vertical="center"/>
    </xf>
    <xf numFmtId="0" fontId="3" fillId="23" borderId="29" xfId="5" applyFont="1" applyFill="1" applyBorder="1" applyAlignment="1">
      <alignment horizontal="right" vertical="center"/>
    </xf>
    <xf numFmtId="0" fontId="3" fillId="22" borderId="29" xfId="5" applyFont="1" applyFill="1" applyBorder="1">
      <alignment vertical="center"/>
    </xf>
    <xf numFmtId="0" fontId="11" fillId="22" borderId="33" xfId="5" applyFont="1" applyFill="1" applyBorder="1">
      <alignment vertical="center"/>
    </xf>
    <xf numFmtId="0" fontId="13" fillId="25" borderId="1" xfId="5" applyFont="1" applyFill="1" applyBorder="1" applyAlignment="1">
      <alignment horizontal="center" vertical="center"/>
    </xf>
    <xf numFmtId="0" fontId="14" fillId="25" borderId="1" xfId="5" applyFont="1" applyFill="1" applyBorder="1" applyAlignment="1">
      <alignment horizontal="center" vertical="center"/>
    </xf>
    <xf numFmtId="0" fontId="3" fillId="23" borderId="29" xfId="5" applyFont="1" applyFill="1" applyBorder="1">
      <alignment vertical="center"/>
    </xf>
    <xf numFmtId="0" fontId="3" fillId="20" borderId="29" xfId="5" applyFont="1" applyFill="1" applyBorder="1">
      <alignment vertical="center"/>
    </xf>
    <xf numFmtId="0" fontId="11" fillId="20" borderId="29" xfId="5" applyFont="1" applyFill="1" applyBorder="1">
      <alignment vertical="center"/>
    </xf>
    <xf numFmtId="0" fontId="3" fillId="22" borderId="29" xfId="5" applyFont="1" applyFill="1" applyBorder="1" applyProtection="1">
      <alignment vertical="center"/>
      <protection hidden="1"/>
    </xf>
    <xf numFmtId="0" fontId="7" fillId="0" borderId="0" xfId="5" applyFill="1">
      <alignment vertical="center"/>
    </xf>
    <xf numFmtId="0" fontId="3" fillId="0" borderId="1" xfId="5" applyFont="1" applyBorder="1" applyAlignment="1">
      <alignment horizontal="center" vertical="center"/>
    </xf>
    <xf numFmtId="0" fontId="10" fillId="26" borderId="29" xfId="5" applyFont="1" applyFill="1" applyBorder="1" applyAlignment="1">
      <alignment horizontal="center" vertical="center"/>
    </xf>
    <xf numFmtId="0" fontId="10" fillId="27" borderId="29" xfId="5" applyFont="1" applyFill="1" applyBorder="1" applyAlignment="1">
      <alignment horizontal="center" vertical="center"/>
    </xf>
    <xf numFmtId="0" fontId="13" fillId="0" borderId="1" xfId="5" applyFont="1" applyFill="1" applyBorder="1" applyAlignment="1">
      <alignment horizontal="center" vertical="center"/>
    </xf>
    <xf numFmtId="0" fontId="12" fillId="28" borderId="0" xfId="5" applyFont="1" applyFill="1">
      <alignment vertical="center"/>
    </xf>
    <xf numFmtId="0" fontId="7" fillId="28" borderId="0" xfId="5" applyFill="1">
      <alignment vertical="center"/>
    </xf>
    <xf numFmtId="0" fontId="3" fillId="0" borderId="0" xfId="6"/>
    <xf numFmtId="0" fontId="3" fillId="29" borderId="0" xfId="6" applyFont="1" applyFill="1" applyAlignment="1">
      <alignment horizontal="center"/>
    </xf>
    <xf numFmtId="0" fontId="3" fillId="29" borderId="0" xfId="6" applyFill="1"/>
    <xf numFmtId="0" fontId="3" fillId="0" borderId="1" xfId="6" applyFont="1" applyBorder="1" applyAlignment="1">
      <alignment vertical="center"/>
    </xf>
    <xf numFmtId="0" fontId="3" fillId="0" borderId="0" xfId="6" applyBorder="1"/>
    <xf numFmtId="0" fontId="3" fillId="0" borderId="1" xfId="6" applyFont="1" applyBorder="1" applyAlignment="1">
      <alignment horizontal="center" vertical="center" wrapText="1"/>
    </xf>
    <xf numFmtId="0" fontId="16" fillId="32" borderId="0" xfId="6" applyFont="1" applyFill="1" applyBorder="1" applyAlignment="1">
      <alignment horizontal="center" vertical="center"/>
    </xf>
    <xf numFmtId="0" fontId="3" fillId="0" borderId="40" xfId="6" applyBorder="1" applyAlignment="1">
      <alignment vertical="center" wrapText="1"/>
    </xf>
    <xf numFmtId="0" fontId="3" fillId="0" borderId="1" xfId="6" applyFont="1" applyBorder="1" applyAlignment="1">
      <alignment horizontal="center" vertical="center"/>
    </xf>
    <xf numFmtId="0" fontId="3" fillId="0" borderId="41" xfId="6" applyBorder="1" applyAlignment="1">
      <alignment vertical="center"/>
    </xf>
    <xf numFmtId="0" fontId="3" fillId="0" borderId="22" xfId="6" applyFont="1" applyBorder="1" applyAlignment="1">
      <alignment vertical="center" wrapText="1"/>
    </xf>
    <xf numFmtId="176" fontId="3" fillId="33" borderId="1" xfId="6" applyNumberFormat="1" applyFont="1" applyFill="1" applyBorder="1" applyAlignment="1">
      <alignment horizontal="center" vertical="center"/>
    </xf>
    <xf numFmtId="0" fontId="3" fillId="33" borderId="1" xfId="6" applyFont="1" applyFill="1" applyBorder="1" applyAlignment="1">
      <alignment horizontal="center" vertical="center"/>
    </xf>
    <xf numFmtId="0" fontId="3" fillId="7" borderId="1" xfId="6" applyFont="1" applyFill="1" applyBorder="1" applyAlignment="1">
      <alignment vertical="center"/>
    </xf>
    <xf numFmtId="0" fontId="3" fillId="34" borderId="1" xfId="6" applyFont="1" applyFill="1" applyBorder="1" applyAlignment="1">
      <alignment vertical="center"/>
    </xf>
    <xf numFmtId="9" fontId="3" fillId="33" borderId="1" xfId="6" applyNumberFormat="1" applyFont="1" applyFill="1" applyBorder="1" applyAlignment="1">
      <alignment horizontal="center" vertical="center"/>
    </xf>
    <xf numFmtId="0" fontId="3" fillId="0" borderId="42" xfId="6" applyFont="1" applyBorder="1" applyAlignment="1">
      <alignment vertical="center"/>
    </xf>
    <xf numFmtId="176" fontId="3" fillId="0" borderId="22" xfId="6" applyNumberFormat="1" applyBorder="1" applyAlignment="1">
      <alignment horizontal="center" vertical="center"/>
    </xf>
    <xf numFmtId="0" fontId="3" fillId="0" borderId="43" xfId="6" applyFont="1" applyBorder="1" applyAlignment="1">
      <alignment vertical="center"/>
    </xf>
    <xf numFmtId="0" fontId="3" fillId="0" borderId="44" xfId="6" applyBorder="1" applyAlignment="1">
      <alignment vertical="center"/>
    </xf>
    <xf numFmtId="0" fontId="3" fillId="7" borderId="1" xfId="6" applyFont="1" applyFill="1" applyBorder="1" applyAlignment="1">
      <alignment horizontal="right" vertical="center"/>
    </xf>
    <xf numFmtId="0" fontId="3" fillId="34" borderId="1" xfId="6" applyFont="1" applyFill="1" applyBorder="1" applyAlignment="1">
      <alignment horizontal="right" vertical="center"/>
    </xf>
    <xf numFmtId="0" fontId="3" fillId="0" borderId="21" xfId="6" applyFont="1" applyBorder="1" applyAlignment="1">
      <alignment vertical="center"/>
    </xf>
    <xf numFmtId="0" fontId="3" fillId="0" borderId="0" xfId="6" applyAlignment="1">
      <alignment vertical="center"/>
    </xf>
    <xf numFmtId="0" fontId="17" fillId="36" borderId="1" xfId="6" applyFont="1" applyFill="1" applyBorder="1" applyAlignment="1">
      <alignment horizontal="center" vertical="center"/>
    </xf>
    <xf numFmtId="0" fontId="17" fillId="36" borderId="1" xfId="6" applyFont="1" applyFill="1" applyBorder="1" applyAlignment="1">
      <alignment horizontal="center" vertical="center" wrapText="1"/>
    </xf>
    <xf numFmtId="0" fontId="17" fillId="35" borderId="1" xfId="6" applyFont="1" applyFill="1" applyBorder="1" applyAlignment="1">
      <alignment horizontal="center" vertical="center"/>
    </xf>
    <xf numFmtId="0" fontId="17" fillId="35" borderId="1" xfId="6" applyFont="1" applyFill="1" applyBorder="1" applyAlignment="1">
      <alignment horizontal="center" vertical="center" wrapText="1"/>
    </xf>
    <xf numFmtId="0" fontId="15" fillId="35" borderId="1" xfId="6" applyFont="1" applyFill="1" applyBorder="1" applyAlignment="1">
      <alignment vertical="center"/>
    </xf>
    <xf numFmtId="0" fontId="17" fillId="36" borderId="1" xfId="6" applyFont="1" applyFill="1" applyBorder="1" applyAlignment="1">
      <alignment vertical="center"/>
    </xf>
    <xf numFmtId="0" fontId="17" fillId="35" borderId="1" xfId="6" applyFont="1" applyFill="1" applyBorder="1" applyAlignment="1">
      <alignment vertical="center"/>
    </xf>
    <xf numFmtId="0" fontId="3" fillId="37" borderId="0" xfId="6" applyFont="1" applyFill="1" applyAlignment="1">
      <alignment horizontal="center"/>
    </xf>
    <xf numFmtId="0" fontId="1" fillId="2" borderId="0" xfId="6" applyFont="1" applyFill="1" applyBorder="1" applyAlignment="1">
      <alignment horizontal="center" vertical="center"/>
    </xf>
    <xf numFmtId="0" fontId="3" fillId="37" borderId="0" xfId="6" applyFill="1"/>
    <xf numFmtId="0" fontId="3" fillId="0" borderId="46" xfId="6" applyFont="1" applyBorder="1" applyAlignment="1">
      <alignment vertical="center" wrapText="1"/>
    </xf>
    <xf numFmtId="0" fontId="3" fillId="0" borderId="47" xfId="6" applyFont="1" applyBorder="1" applyAlignment="1">
      <alignment vertical="center" wrapText="1"/>
    </xf>
    <xf numFmtId="0" fontId="3" fillId="0" borderId="48" xfId="6" applyFont="1" applyBorder="1" applyAlignment="1">
      <alignment vertical="center" wrapText="1"/>
    </xf>
    <xf numFmtId="0" fontId="3" fillId="0" borderId="49" xfId="6" applyFont="1" applyBorder="1" applyAlignment="1">
      <alignment vertical="center" wrapText="1"/>
    </xf>
    <xf numFmtId="176" fontId="3" fillId="6" borderId="1" xfId="6" applyNumberFormat="1" applyFont="1" applyFill="1" applyBorder="1" applyAlignment="1">
      <alignment horizontal="center" vertical="center"/>
    </xf>
    <xf numFmtId="0" fontId="3" fillId="6" borderId="1" xfId="6" applyFont="1" applyFill="1" applyBorder="1" applyAlignment="1">
      <alignment horizontal="center" vertical="center"/>
    </xf>
    <xf numFmtId="0" fontId="3" fillId="8" borderId="1" xfId="6" applyFont="1" applyFill="1" applyBorder="1" applyAlignment="1">
      <alignment vertical="center"/>
    </xf>
    <xf numFmtId="0" fontId="3" fillId="7" borderId="1" xfId="6" applyFont="1" applyFill="1" applyBorder="1" applyAlignment="1">
      <alignment horizontal="center" vertical="center"/>
    </xf>
    <xf numFmtId="0" fontId="3" fillId="8" borderId="1" xfId="6" applyFont="1" applyFill="1" applyBorder="1" applyAlignment="1">
      <alignment horizontal="center" vertical="center"/>
    </xf>
    <xf numFmtId="176" fontId="3" fillId="0" borderId="50" xfId="6" applyNumberFormat="1" applyBorder="1" applyAlignment="1">
      <alignment horizontal="center" vertical="center"/>
    </xf>
    <xf numFmtId="176" fontId="3" fillId="0" borderId="51" xfId="6" applyNumberFormat="1" applyBorder="1" applyAlignment="1">
      <alignment horizontal="center" vertical="center"/>
    </xf>
    <xf numFmtId="176" fontId="3" fillId="0" borderId="52" xfId="6" applyNumberFormat="1" applyBorder="1" applyAlignment="1">
      <alignment horizontal="center" vertical="center"/>
    </xf>
    <xf numFmtId="176" fontId="3" fillId="0" borderId="53" xfId="6" applyNumberFormat="1" applyBorder="1" applyAlignment="1">
      <alignment horizontal="center" vertical="center"/>
    </xf>
    <xf numFmtId="176" fontId="3" fillId="0" borderId="54" xfId="6" applyNumberFormat="1" applyBorder="1" applyAlignment="1">
      <alignment horizontal="center" vertical="center"/>
    </xf>
    <xf numFmtId="176" fontId="3" fillId="0" borderId="55" xfId="6" applyNumberFormat="1" applyBorder="1" applyAlignment="1">
      <alignment horizontal="center" vertical="center"/>
    </xf>
    <xf numFmtId="0" fontId="3" fillId="8" borderId="1" xfId="6" applyFont="1" applyFill="1" applyBorder="1" applyAlignment="1">
      <alignment horizontal="right" vertical="center"/>
    </xf>
    <xf numFmtId="176" fontId="3" fillId="0" borderId="0" xfId="6" applyNumberFormat="1"/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" xfId="6" applyFont="1" applyBorder="1" applyAlignment="1">
      <alignment horizontal="center" vertical="center"/>
    </xf>
    <xf numFmtId="0" fontId="3" fillId="6" borderId="1" xfId="6" applyFont="1" applyFill="1" applyBorder="1" applyAlignment="1">
      <alignment horizontal="center" vertical="center"/>
    </xf>
    <xf numFmtId="0" fontId="1" fillId="2" borderId="5" xfId="6" applyFont="1" applyFill="1" applyBorder="1" applyAlignment="1">
      <alignment horizontal="center" vertical="center"/>
    </xf>
    <xf numFmtId="0" fontId="3" fillId="3" borderId="1" xfId="6" applyFont="1" applyFill="1" applyBorder="1" applyAlignment="1">
      <alignment horizontal="center" vertical="center" wrapText="1"/>
    </xf>
    <xf numFmtId="0" fontId="3" fillId="30" borderId="1" xfId="6" applyFont="1" applyFill="1" applyBorder="1" applyAlignment="1">
      <alignment horizontal="center" vertical="center" wrapText="1"/>
    </xf>
    <xf numFmtId="0" fontId="3" fillId="5" borderId="1" xfId="6" applyFont="1" applyFill="1" applyBorder="1" applyAlignment="1">
      <alignment horizontal="center" vertical="center" wrapText="1"/>
    </xf>
    <xf numFmtId="0" fontId="3" fillId="38" borderId="1" xfId="6" applyFont="1" applyFill="1" applyBorder="1" applyAlignment="1">
      <alignment horizontal="center" vertical="center" wrapText="1"/>
    </xf>
    <xf numFmtId="0" fontId="3" fillId="24" borderId="1" xfId="6" applyFont="1" applyFill="1" applyBorder="1" applyAlignment="1">
      <alignment horizontal="center" vertical="center" wrapText="1"/>
    </xf>
    <xf numFmtId="0" fontId="3" fillId="0" borderId="22" xfId="6" applyBorder="1" applyAlignment="1">
      <alignment horizontal="center" vertical="center"/>
    </xf>
    <xf numFmtId="0" fontId="3" fillId="11" borderId="2" xfId="0" applyFont="1" applyFill="1" applyBorder="1" applyAlignment="1">
      <alignment horizontal="center" vertical="center" wrapText="1"/>
    </xf>
    <xf numFmtId="0" fontId="3" fillId="11" borderId="4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7" borderId="28" xfId="5" applyFont="1" applyFill="1" applyBorder="1">
      <alignment vertical="center"/>
    </xf>
    <xf numFmtId="0" fontId="3" fillId="22" borderId="28" xfId="5" applyFont="1" applyFill="1" applyBorder="1">
      <alignment vertical="center"/>
    </xf>
    <xf numFmtId="0" fontId="3" fillId="23" borderId="28" xfId="5" applyFont="1" applyFill="1" applyBorder="1">
      <alignment vertical="center"/>
    </xf>
    <xf numFmtId="0" fontId="10" fillId="26" borderId="34" xfId="5" applyFont="1" applyFill="1" applyBorder="1" applyAlignment="1">
      <alignment horizontal="center" vertical="center"/>
    </xf>
    <xf numFmtId="0" fontId="10" fillId="26" borderId="36" xfId="5" applyFont="1" applyFill="1" applyBorder="1" applyAlignment="1">
      <alignment horizontal="center" vertical="center"/>
    </xf>
    <xf numFmtId="0" fontId="10" fillId="27" borderId="34" xfId="5" applyFont="1" applyFill="1" applyBorder="1" applyAlignment="1">
      <alignment horizontal="center" vertical="center"/>
    </xf>
    <xf numFmtId="0" fontId="10" fillId="27" borderId="36" xfId="5" applyFont="1" applyFill="1" applyBorder="1" applyAlignment="1">
      <alignment horizontal="center" vertical="center"/>
    </xf>
    <xf numFmtId="1" fontId="10" fillId="27" borderId="34" xfId="5" applyNumberFormat="1" applyFont="1" applyFill="1" applyBorder="1" applyAlignment="1">
      <alignment horizontal="center" vertical="center"/>
    </xf>
    <xf numFmtId="1" fontId="10" fillId="27" borderId="36" xfId="5" applyNumberFormat="1" applyFont="1" applyFill="1" applyBorder="1" applyAlignment="1">
      <alignment horizontal="center" vertical="center"/>
    </xf>
    <xf numFmtId="0" fontId="11" fillId="22" borderId="1" xfId="5" applyFont="1" applyFill="1" applyBorder="1">
      <alignment vertical="center"/>
    </xf>
    <xf numFmtId="0" fontId="3" fillId="23" borderId="1" xfId="5" applyFont="1" applyFill="1" applyBorder="1">
      <alignment vertical="center"/>
    </xf>
    <xf numFmtId="0" fontId="11" fillId="22" borderId="32" xfId="5" applyFont="1" applyFill="1" applyBorder="1">
      <alignment vertical="center"/>
    </xf>
    <xf numFmtId="0" fontId="11" fillId="22" borderId="30" xfId="5" applyFont="1" applyFill="1" applyBorder="1">
      <alignment vertical="center"/>
    </xf>
    <xf numFmtId="0" fontId="8" fillId="24" borderId="31" xfId="5" applyFont="1" applyFill="1" applyBorder="1">
      <alignment vertical="center"/>
    </xf>
    <xf numFmtId="0" fontId="3" fillId="0" borderId="1" xfId="5" applyFont="1" applyBorder="1" applyAlignment="1">
      <alignment horizontal="center" vertical="center" wrapText="1"/>
    </xf>
    <xf numFmtId="0" fontId="3" fillId="20" borderId="1" xfId="5" applyFont="1" applyFill="1" applyBorder="1">
      <alignment vertical="center"/>
    </xf>
    <xf numFmtId="0" fontId="10" fillId="21" borderId="29" xfId="5" applyFont="1" applyFill="1" applyBorder="1" applyAlignment="1">
      <alignment horizontal="center" vertical="center"/>
    </xf>
    <xf numFmtId="0" fontId="11" fillId="22" borderId="28" xfId="5" applyFont="1" applyFill="1" applyBorder="1">
      <alignment vertical="center"/>
    </xf>
    <xf numFmtId="0" fontId="11" fillId="20" borderId="1" xfId="5" applyFont="1" applyFill="1" applyBorder="1">
      <alignment vertical="center"/>
    </xf>
    <xf numFmtId="0" fontId="3" fillId="22" borderId="1" xfId="5" applyFont="1" applyFill="1" applyBorder="1" applyProtection="1">
      <alignment vertical="center"/>
      <protection hidden="1"/>
    </xf>
    <xf numFmtId="0" fontId="3" fillId="7" borderId="1" xfId="5" applyFont="1" applyFill="1" applyBorder="1">
      <alignment vertical="center"/>
    </xf>
    <xf numFmtId="0" fontId="3" fillId="22" borderId="1" xfId="5" applyFont="1" applyFill="1" applyBorder="1">
      <alignment vertical="center"/>
    </xf>
    <xf numFmtId="0" fontId="8" fillId="18" borderId="27" xfId="5" applyFont="1" applyFill="1" applyBorder="1">
      <alignment vertical="center"/>
    </xf>
    <xf numFmtId="0" fontId="8" fillId="19" borderId="28" xfId="5" applyFont="1" applyFill="1" applyBorder="1">
      <alignment vertical="center"/>
    </xf>
    <xf numFmtId="0" fontId="3" fillId="0" borderId="28" xfId="5" applyFont="1" applyBorder="1" applyAlignment="1">
      <alignment horizontal="center" vertical="center" wrapText="1"/>
    </xf>
    <xf numFmtId="0" fontId="10" fillId="21" borderId="34" xfId="5" applyFont="1" applyFill="1" applyBorder="1" applyAlignment="1">
      <alignment horizontal="center" vertical="center"/>
    </xf>
    <xf numFmtId="0" fontId="10" fillId="21" borderId="36" xfId="5" applyFont="1" applyFill="1" applyBorder="1" applyAlignment="1">
      <alignment horizontal="center" vertical="center"/>
    </xf>
    <xf numFmtId="0" fontId="10" fillId="21" borderId="35" xfId="5" applyFont="1" applyFill="1" applyBorder="1" applyAlignment="1">
      <alignment horizontal="center" vertical="center"/>
    </xf>
    <xf numFmtId="0" fontId="3" fillId="20" borderId="28" xfId="5" applyFont="1" applyFill="1" applyBorder="1">
      <alignment vertical="center"/>
    </xf>
    <xf numFmtId="0" fontId="11" fillId="20" borderId="28" xfId="5" applyFont="1" applyFill="1" applyBorder="1">
      <alignment vertical="center"/>
    </xf>
    <xf numFmtId="0" fontId="3" fillId="22" borderId="28" xfId="5" applyFont="1" applyFill="1" applyBorder="1" applyProtection="1">
      <alignment vertical="center"/>
      <protection hidden="1"/>
    </xf>
    <xf numFmtId="0" fontId="10" fillId="26" borderId="39" xfId="5" applyFont="1" applyFill="1" applyBorder="1" applyAlignment="1">
      <alignment horizontal="center" vertical="center"/>
    </xf>
    <xf numFmtId="0" fontId="10" fillId="26" borderId="35" xfId="5" applyFont="1" applyFill="1" applyBorder="1" applyAlignment="1">
      <alignment horizontal="center" vertical="center"/>
    </xf>
    <xf numFmtId="0" fontId="10" fillId="27" borderId="39" xfId="5" applyFont="1" applyFill="1" applyBorder="1" applyAlignment="1">
      <alignment horizontal="center" vertical="center"/>
    </xf>
    <xf numFmtId="0" fontId="10" fillId="27" borderId="35" xfId="5" applyFont="1" applyFill="1" applyBorder="1" applyAlignment="1">
      <alignment horizontal="center" vertical="center"/>
    </xf>
    <xf numFmtId="0" fontId="11" fillId="22" borderId="37" xfId="5" applyFont="1" applyFill="1" applyBorder="1">
      <alignment vertical="center"/>
    </xf>
    <xf numFmtId="0" fontId="11" fillId="22" borderId="38" xfId="5" applyFont="1" applyFill="1" applyBorder="1">
      <alignment vertical="center"/>
    </xf>
    <xf numFmtId="0" fontId="11" fillId="22" borderId="34" xfId="5" applyFont="1" applyFill="1" applyBorder="1">
      <alignment vertical="center"/>
    </xf>
    <xf numFmtId="0" fontId="11" fillId="22" borderId="35" xfId="5" applyFont="1" applyFill="1" applyBorder="1">
      <alignment vertical="center"/>
    </xf>
    <xf numFmtId="0" fontId="3" fillId="19" borderId="28" xfId="5" applyFont="1" applyFill="1" applyBorder="1">
      <alignment vertical="center"/>
    </xf>
    <xf numFmtId="1" fontId="10" fillId="27" borderId="39" xfId="5" applyNumberFormat="1" applyFont="1" applyFill="1" applyBorder="1" applyAlignment="1">
      <alignment horizontal="center" vertical="center"/>
    </xf>
    <xf numFmtId="1" fontId="10" fillId="27" borderId="35" xfId="5" applyNumberFormat="1" applyFont="1" applyFill="1" applyBorder="1" applyAlignment="1">
      <alignment horizontal="center" vertical="center"/>
    </xf>
    <xf numFmtId="0" fontId="3" fillId="0" borderId="1" xfId="5" applyFont="1" applyBorder="1">
      <alignment vertical="center"/>
    </xf>
    <xf numFmtId="0" fontId="3" fillId="0" borderId="1" xfId="5" applyFont="1" applyBorder="1" applyAlignment="1">
      <alignment horizontal="center" vertical="center"/>
    </xf>
    <xf numFmtId="0" fontId="1" fillId="2" borderId="0" xfId="5" applyFont="1" applyFill="1" applyBorder="1" applyAlignment="1">
      <alignment horizontal="center" vertical="center"/>
    </xf>
    <xf numFmtId="0" fontId="8" fillId="3" borderId="1" xfId="5" applyFont="1" applyFill="1" applyBorder="1" applyAlignment="1">
      <alignment horizontal="center" vertical="center"/>
    </xf>
    <xf numFmtId="0" fontId="8" fillId="14" borderId="1" xfId="5" applyFont="1" applyFill="1" applyBorder="1" applyAlignment="1">
      <alignment horizontal="center" vertical="center"/>
    </xf>
    <xf numFmtId="0" fontId="8" fillId="15" borderId="1" xfId="5" applyFont="1" applyFill="1" applyBorder="1" applyAlignment="1">
      <alignment horizontal="center" vertical="center"/>
    </xf>
    <xf numFmtId="0" fontId="8" fillId="16" borderId="1" xfId="5" applyFont="1" applyFill="1" applyBorder="1" applyAlignment="1">
      <alignment horizontal="center" vertical="center"/>
    </xf>
    <xf numFmtId="0" fontId="8" fillId="17" borderId="1" xfId="5" applyFont="1" applyFill="1" applyBorder="1" applyAlignment="1">
      <alignment horizontal="center" vertical="center"/>
    </xf>
    <xf numFmtId="0" fontId="8" fillId="0" borderId="2" xfId="5" applyFont="1" applyBorder="1" applyAlignment="1">
      <alignment horizontal="center" vertical="center" wrapText="1"/>
    </xf>
    <xf numFmtId="0" fontId="8" fillId="0" borderId="3" xfId="5" applyFont="1" applyBorder="1" applyAlignment="1">
      <alignment horizontal="center" vertical="center" wrapText="1"/>
    </xf>
    <xf numFmtId="0" fontId="3" fillId="17" borderId="1" xfId="6" applyFont="1" applyFill="1" applyBorder="1" applyAlignment="1">
      <alignment horizontal="center" vertical="center" wrapText="1"/>
    </xf>
    <xf numFmtId="0" fontId="3" fillId="31" borderId="1" xfId="6" applyFont="1" applyFill="1" applyBorder="1" applyAlignment="1">
      <alignment horizontal="center" vertical="center" wrapText="1"/>
    </xf>
    <xf numFmtId="0" fontId="3" fillId="33" borderId="1" xfId="6" applyFont="1" applyFill="1" applyBorder="1" applyAlignment="1">
      <alignment horizontal="center" vertical="center"/>
    </xf>
    <xf numFmtId="0" fontId="3" fillId="0" borderId="45" xfId="6" applyBorder="1" applyAlignment="1">
      <alignment horizontal="center" vertical="center"/>
    </xf>
    <xf numFmtId="176" fontId="3" fillId="33" borderId="1" xfId="6" applyNumberFormat="1" applyFont="1" applyFill="1" applyBorder="1" applyAlignment="1">
      <alignment horizontal="center" vertical="center"/>
    </xf>
    <xf numFmtId="9" fontId="3" fillId="33" borderId="1" xfId="6" applyNumberFormat="1" applyFont="1" applyFill="1" applyBorder="1" applyAlignment="1">
      <alignment horizontal="center" vertical="center"/>
    </xf>
    <xf numFmtId="176" fontId="3" fillId="6" borderId="39" xfId="0" applyNumberFormat="1" applyFont="1" applyFill="1" applyBorder="1" applyAlignment="1">
      <alignment horizontal="center" vertical="center"/>
    </xf>
    <xf numFmtId="0" fontId="3" fillId="6" borderId="39" xfId="0" applyFont="1" applyFill="1" applyBorder="1" applyAlignment="1">
      <alignment horizontal="center" vertical="center"/>
    </xf>
    <xf numFmtId="176" fontId="3" fillId="6" borderId="56" xfId="0" applyNumberFormat="1" applyFont="1" applyFill="1" applyBorder="1" applyAlignment="1">
      <alignment horizontal="center" vertical="center"/>
    </xf>
    <xf numFmtId="0" fontId="3" fillId="6" borderId="56" xfId="0" applyFont="1" applyFill="1" applyBorder="1" applyAlignment="1">
      <alignment horizontal="center" vertical="center"/>
    </xf>
  </cellXfs>
  <cellStyles count="7">
    <cellStyle name="열어 본 하이퍼링크" xfId="2" builtinId="9" hidden="1"/>
    <cellStyle name="열어 본 하이퍼링크" xfId="4" builtinId="9" hidden="1"/>
    <cellStyle name="표준" xfId="0" builtinId="0"/>
    <cellStyle name="표준 2" xfId="5"/>
    <cellStyle name="표준 3" xfId="6"/>
    <cellStyle name="하이퍼링크" xfId="1" builtinId="8" hidden="1"/>
    <cellStyle name="하이퍼링크" xfId="3" builtinId="8" hidden="1"/>
  </cellStyles>
  <dxfs count="0"/>
  <tableStyles count="0" defaultTableStyle="TableStyleMedium9" defaultPivotStyle="PivotStyleMedium7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54"/>
  <sheetViews>
    <sheetView zoomScale="70" zoomScaleNormal="70" zoomScalePageLayoutView="70" workbookViewId="0">
      <selection activeCell="Z21" sqref="Z21"/>
    </sheetView>
  </sheetViews>
  <sheetFormatPr defaultColWidth="10.90625" defaultRowHeight="19.2"/>
  <cols>
    <col min="1" max="1" width="2.81640625" customWidth="1"/>
    <col min="2" max="2" width="12.453125" bestFit="1" customWidth="1"/>
    <col min="8" max="8" width="9.7265625" customWidth="1"/>
    <col min="9" max="9" width="9.1796875" bestFit="1" customWidth="1"/>
    <col min="24" max="24" width="12.81640625" bestFit="1" customWidth="1"/>
    <col min="25" max="25" width="3.7265625" customWidth="1"/>
    <col min="26" max="26" width="19.26953125" bestFit="1" customWidth="1"/>
    <col min="27" max="27" width="24.7265625" bestFit="1" customWidth="1"/>
    <col min="28" max="28" width="22" bestFit="1" customWidth="1"/>
    <col min="29" max="29" width="21.54296875" bestFit="1" customWidth="1"/>
    <col min="30" max="30" width="21.81640625" customWidth="1"/>
  </cols>
  <sheetData>
    <row r="2" spans="2:30">
      <c r="X2" s="13" t="s">
        <v>23</v>
      </c>
    </row>
    <row r="3" spans="2:30" ht="25.2">
      <c r="B3" s="140" t="s">
        <v>1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">
        <f>(8000-$F12)</f>
        <v>7500</v>
      </c>
    </row>
    <row r="4" spans="2:30" ht="42" customHeight="1">
      <c r="B4" s="1"/>
      <c r="C4" s="1"/>
      <c r="D4" s="1"/>
      <c r="E4" s="1"/>
      <c r="F4" s="141" t="s">
        <v>22</v>
      </c>
      <c r="G4" s="142"/>
      <c r="H4" s="142"/>
      <c r="I4" s="142"/>
      <c r="J4" s="142"/>
      <c r="K4" s="143"/>
      <c r="L4" s="144" t="s">
        <v>21</v>
      </c>
      <c r="M4" s="145"/>
      <c r="N4" s="145"/>
      <c r="O4" s="145"/>
      <c r="P4" s="145"/>
      <c r="Q4" s="146"/>
      <c r="R4" s="147" t="s">
        <v>12</v>
      </c>
      <c r="S4" s="148"/>
      <c r="T4" s="148"/>
      <c r="U4" s="148"/>
      <c r="V4" s="148"/>
      <c r="W4" s="149"/>
    </row>
    <row r="5" spans="2:30" ht="57.6">
      <c r="B5" s="1"/>
      <c r="C5" s="1"/>
      <c r="D5" s="2" t="s">
        <v>31</v>
      </c>
      <c r="E5" s="2" t="s">
        <v>32</v>
      </c>
      <c r="F5" s="2" t="s">
        <v>34</v>
      </c>
      <c r="G5" s="2" t="s">
        <v>35</v>
      </c>
      <c r="H5" s="138" t="s">
        <v>36</v>
      </c>
      <c r="I5" s="139"/>
      <c r="J5" s="138" t="s">
        <v>37</v>
      </c>
      <c r="K5" s="139"/>
      <c r="L5" s="2" t="s">
        <v>34</v>
      </c>
      <c r="M5" s="2" t="s">
        <v>35</v>
      </c>
      <c r="N5" s="138" t="s">
        <v>36</v>
      </c>
      <c r="O5" s="139"/>
      <c r="P5" s="138" t="s">
        <v>37</v>
      </c>
      <c r="Q5" s="139"/>
      <c r="R5" s="2" t="s">
        <v>34</v>
      </c>
      <c r="S5" s="2" t="s">
        <v>35</v>
      </c>
      <c r="T5" s="138" t="s">
        <v>36</v>
      </c>
      <c r="U5" s="139"/>
      <c r="V5" s="138" t="s">
        <v>37</v>
      </c>
      <c r="W5" s="139"/>
      <c r="Z5" s="18" t="s">
        <v>33</v>
      </c>
    </row>
    <row r="6" spans="2:30" ht="57.6">
      <c r="B6" s="1"/>
      <c r="C6" s="1"/>
      <c r="D6" s="4"/>
      <c r="E6" s="2"/>
      <c r="F6" s="4"/>
      <c r="G6" s="4"/>
      <c r="H6" s="4" t="s">
        <v>38</v>
      </c>
      <c r="I6" s="2" t="s">
        <v>39</v>
      </c>
      <c r="J6" s="16" t="s">
        <v>38</v>
      </c>
      <c r="K6" s="2" t="s">
        <v>39</v>
      </c>
      <c r="L6" s="4"/>
      <c r="M6" s="4"/>
      <c r="N6" s="16" t="s">
        <v>38</v>
      </c>
      <c r="O6" s="2" t="s">
        <v>39</v>
      </c>
      <c r="P6" s="16" t="s">
        <v>38</v>
      </c>
      <c r="Q6" s="2" t="s">
        <v>39</v>
      </c>
      <c r="R6" s="4"/>
      <c r="S6" s="4"/>
      <c r="T6" s="16" t="s">
        <v>38</v>
      </c>
      <c r="U6" s="2" t="s">
        <v>39</v>
      </c>
      <c r="V6" s="16" t="s">
        <v>38</v>
      </c>
      <c r="W6" s="2" t="s">
        <v>39</v>
      </c>
      <c r="Z6" s="25"/>
      <c r="AA6" s="26" t="s">
        <v>22</v>
      </c>
      <c r="AB6" s="27" t="s">
        <v>21</v>
      </c>
      <c r="AC6" s="27" t="s">
        <v>12</v>
      </c>
      <c r="AD6" s="28" t="s">
        <v>13</v>
      </c>
    </row>
    <row r="7" spans="2:30">
      <c r="B7" s="1" t="s">
        <v>27</v>
      </c>
      <c r="C7" s="1"/>
      <c r="D7" s="4">
        <v>80</v>
      </c>
      <c r="E7" s="2">
        <v>60</v>
      </c>
      <c r="F7" s="10">
        <f>$AA$7</f>
        <v>0.62</v>
      </c>
      <c r="G7" s="5">
        <f>TRUNC($X$3*F7)</f>
        <v>4650</v>
      </c>
      <c r="H7" s="6">
        <f>TRUNC(G7/$D7)</f>
        <v>58</v>
      </c>
      <c r="I7" s="7">
        <f>TRUNC(H7*$E7/60)</f>
        <v>58</v>
      </c>
      <c r="J7" s="32" t="s">
        <v>14</v>
      </c>
      <c r="K7" s="33" t="s">
        <v>14</v>
      </c>
      <c r="L7" s="10">
        <f>$AB$7</f>
        <v>0.37</v>
      </c>
      <c r="M7" s="5">
        <f>TRUNC($X$3*L7)</f>
        <v>2775</v>
      </c>
      <c r="N7" s="6">
        <f>TRUNC(M7/$D7)</f>
        <v>34</v>
      </c>
      <c r="O7" s="7">
        <f>TRUNC(N7*$E7/60)</f>
        <v>34</v>
      </c>
      <c r="P7" s="32" t="s">
        <v>14</v>
      </c>
      <c r="Q7" s="33" t="s">
        <v>14</v>
      </c>
      <c r="R7" s="10">
        <f>$AC$7</f>
        <v>0.55000000000000004</v>
      </c>
      <c r="S7" s="5">
        <f>TRUNC($X$3*R7)</f>
        <v>4125</v>
      </c>
      <c r="T7" s="6">
        <f>TRUNC(S7/$D7)</f>
        <v>51</v>
      </c>
      <c r="U7" s="7">
        <f>TRUNC(T7*$E7/60)</f>
        <v>51</v>
      </c>
      <c r="V7" s="32" t="s">
        <v>14</v>
      </c>
      <c r="W7" s="33" t="s">
        <v>14</v>
      </c>
      <c r="Z7" s="29" t="s">
        <v>5</v>
      </c>
      <c r="AA7" s="19">
        <v>0.62</v>
      </c>
      <c r="AB7" s="20">
        <v>0.37</v>
      </c>
      <c r="AC7" s="20">
        <v>0.55000000000000004</v>
      </c>
      <c r="AD7" s="21" t="s">
        <v>14</v>
      </c>
    </row>
    <row r="8" spans="2:30">
      <c r="B8" s="1" t="s">
        <v>28</v>
      </c>
      <c r="C8" s="1"/>
      <c r="D8" s="4">
        <v>40</v>
      </c>
      <c r="E8" s="2">
        <v>20</v>
      </c>
      <c r="F8" s="10">
        <f>$AA$8</f>
        <v>0.2</v>
      </c>
      <c r="G8" s="5">
        <f t="shared" ref="G8:G11" si="0">TRUNC($X$3*F8)</f>
        <v>1500</v>
      </c>
      <c r="H8" s="6">
        <f t="shared" ref="H8:H11" si="1">TRUNC(G8/$D8)</f>
        <v>37</v>
      </c>
      <c r="I8" s="7">
        <f t="shared" ref="I8:I11" si="2">TRUNC(H8*$E8/60)</f>
        <v>12</v>
      </c>
      <c r="J8" s="32" t="s">
        <v>14</v>
      </c>
      <c r="K8" s="33" t="s">
        <v>14</v>
      </c>
      <c r="L8" s="10">
        <f>$AB$8</f>
        <v>0.15</v>
      </c>
      <c r="M8" s="5">
        <f t="shared" ref="M8:M11" si="3">TRUNC($X$3*L8)</f>
        <v>1125</v>
      </c>
      <c r="N8" s="6">
        <f t="shared" ref="N8:N11" si="4">TRUNC(M8/$D8)</f>
        <v>28</v>
      </c>
      <c r="O8" s="7">
        <f t="shared" ref="O8:O11" si="5">TRUNC(N8*$E8/60)</f>
        <v>9</v>
      </c>
      <c r="P8" s="32" t="s">
        <v>14</v>
      </c>
      <c r="Q8" s="33" t="s">
        <v>14</v>
      </c>
      <c r="R8" s="10">
        <f>$AC$8</f>
        <v>0.15</v>
      </c>
      <c r="S8" s="5">
        <f t="shared" ref="S8:S11" si="6">TRUNC($X$3*R8)</f>
        <v>1125</v>
      </c>
      <c r="T8" s="6">
        <f t="shared" ref="T8:T11" si="7">TRUNC(S8/$D8)</f>
        <v>28</v>
      </c>
      <c r="U8" s="7">
        <f t="shared" ref="U8:U11" si="8">TRUNC(T8*$E8/60)</f>
        <v>9</v>
      </c>
      <c r="V8" s="32" t="s">
        <v>14</v>
      </c>
      <c r="W8" s="33" t="s">
        <v>14</v>
      </c>
      <c r="Z8" s="29" t="s">
        <v>6</v>
      </c>
      <c r="AA8" s="19">
        <v>0.2</v>
      </c>
      <c r="AB8" s="20">
        <v>0.15</v>
      </c>
      <c r="AC8" s="20">
        <v>0.15</v>
      </c>
      <c r="AD8" s="21" t="s">
        <v>14</v>
      </c>
    </row>
    <row r="9" spans="2:30">
      <c r="B9" s="1" t="s">
        <v>29</v>
      </c>
      <c r="C9" s="1"/>
      <c r="D9" s="4">
        <v>80</v>
      </c>
      <c r="E9" s="2">
        <v>60</v>
      </c>
      <c r="F9" s="10">
        <f>$AA$9</f>
        <v>0.1</v>
      </c>
      <c r="G9" s="5">
        <f t="shared" si="0"/>
        <v>750</v>
      </c>
      <c r="H9" s="6">
        <f t="shared" si="1"/>
        <v>9</v>
      </c>
      <c r="I9" s="7">
        <f t="shared" si="2"/>
        <v>9</v>
      </c>
      <c r="J9" s="32" t="s">
        <v>14</v>
      </c>
      <c r="K9" s="33" t="s">
        <v>14</v>
      </c>
      <c r="L9" s="10">
        <f>$AB$9</f>
        <v>0.4</v>
      </c>
      <c r="M9" s="5">
        <f t="shared" si="3"/>
        <v>3000</v>
      </c>
      <c r="N9" s="6">
        <f t="shared" si="4"/>
        <v>37</v>
      </c>
      <c r="O9" s="7">
        <f t="shared" si="5"/>
        <v>37</v>
      </c>
      <c r="P9" s="32" t="s">
        <v>14</v>
      </c>
      <c r="Q9" s="33" t="s">
        <v>14</v>
      </c>
      <c r="R9" s="10">
        <f>$AC$9</f>
        <v>0.1</v>
      </c>
      <c r="S9" s="5">
        <f t="shared" si="6"/>
        <v>750</v>
      </c>
      <c r="T9" s="6">
        <f t="shared" si="7"/>
        <v>9</v>
      </c>
      <c r="U9" s="7">
        <f t="shared" si="8"/>
        <v>9</v>
      </c>
      <c r="V9" s="32" t="s">
        <v>14</v>
      </c>
      <c r="W9" s="33" t="s">
        <v>14</v>
      </c>
      <c r="Z9" s="29" t="s">
        <v>7</v>
      </c>
      <c r="AA9" s="19">
        <v>0.1</v>
      </c>
      <c r="AB9" s="20">
        <v>0.4</v>
      </c>
      <c r="AC9" s="20">
        <v>0.1</v>
      </c>
      <c r="AD9" s="21" t="s">
        <v>14</v>
      </c>
    </row>
    <row r="10" spans="2:30">
      <c r="B10" s="1" t="s">
        <v>24</v>
      </c>
      <c r="C10" s="1"/>
      <c r="D10" s="4">
        <v>20</v>
      </c>
      <c r="E10" s="2">
        <v>20</v>
      </c>
      <c r="F10" s="10">
        <f>$AA$10</f>
        <v>0.05</v>
      </c>
      <c r="G10" s="5">
        <f t="shared" si="0"/>
        <v>375</v>
      </c>
      <c r="H10" s="6">
        <f t="shared" si="1"/>
        <v>18</v>
      </c>
      <c r="I10" s="7">
        <f t="shared" si="2"/>
        <v>6</v>
      </c>
      <c r="J10" s="32" t="s">
        <v>14</v>
      </c>
      <c r="K10" s="33" t="s">
        <v>14</v>
      </c>
      <c r="L10" s="10">
        <f>$AB$10</f>
        <v>0.05</v>
      </c>
      <c r="M10" s="5">
        <f t="shared" si="3"/>
        <v>375</v>
      </c>
      <c r="N10" s="6">
        <f t="shared" si="4"/>
        <v>18</v>
      </c>
      <c r="O10" s="7">
        <f t="shared" si="5"/>
        <v>6</v>
      </c>
      <c r="P10" s="32" t="s">
        <v>14</v>
      </c>
      <c r="Q10" s="33" t="s">
        <v>14</v>
      </c>
      <c r="R10" s="10">
        <f>$AC$10</f>
        <v>0.15</v>
      </c>
      <c r="S10" s="5">
        <f t="shared" si="6"/>
        <v>1125</v>
      </c>
      <c r="T10" s="6">
        <f t="shared" si="7"/>
        <v>56</v>
      </c>
      <c r="U10" s="7">
        <f t="shared" si="8"/>
        <v>18</v>
      </c>
      <c r="V10" s="32" t="s">
        <v>14</v>
      </c>
      <c r="W10" s="33" t="s">
        <v>14</v>
      </c>
      <c r="Z10" s="29" t="s">
        <v>9</v>
      </c>
      <c r="AA10" s="19">
        <v>0.05</v>
      </c>
      <c r="AB10" s="20">
        <v>0.05</v>
      </c>
      <c r="AC10" s="20">
        <v>0.15</v>
      </c>
      <c r="AD10" s="21" t="s">
        <v>14</v>
      </c>
    </row>
    <row r="11" spans="2:30">
      <c r="B11" s="1" t="s">
        <v>25</v>
      </c>
      <c r="C11" s="1"/>
      <c r="D11" s="4">
        <v>20</v>
      </c>
      <c r="E11" s="2">
        <v>20</v>
      </c>
      <c r="F11" s="10">
        <f>$AA$11</f>
        <v>0.03</v>
      </c>
      <c r="G11" s="5">
        <f t="shared" si="0"/>
        <v>225</v>
      </c>
      <c r="H11" s="6">
        <f t="shared" si="1"/>
        <v>11</v>
      </c>
      <c r="I11" s="7">
        <f t="shared" si="2"/>
        <v>3</v>
      </c>
      <c r="J11" s="32" t="s">
        <v>14</v>
      </c>
      <c r="K11" s="33" t="s">
        <v>14</v>
      </c>
      <c r="L11" s="10">
        <f>$AB$11</f>
        <v>0.03</v>
      </c>
      <c r="M11" s="5">
        <f t="shared" si="3"/>
        <v>225</v>
      </c>
      <c r="N11" s="6">
        <f t="shared" si="4"/>
        <v>11</v>
      </c>
      <c r="O11" s="7">
        <f t="shared" si="5"/>
        <v>3</v>
      </c>
      <c r="P11" s="32" t="s">
        <v>14</v>
      </c>
      <c r="Q11" s="33" t="s">
        <v>14</v>
      </c>
      <c r="R11" s="10">
        <f>$AC$11</f>
        <v>0.05</v>
      </c>
      <c r="S11" s="5">
        <f t="shared" si="6"/>
        <v>375</v>
      </c>
      <c r="T11" s="6">
        <f t="shared" si="7"/>
        <v>18</v>
      </c>
      <c r="U11" s="7">
        <f t="shared" si="8"/>
        <v>6</v>
      </c>
      <c r="V11" s="32" t="s">
        <v>14</v>
      </c>
      <c r="W11" s="33" t="s">
        <v>14</v>
      </c>
      <c r="Z11" s="30" t="s">
        <v>26</v>
      </c>
      <c r="AA11" s="22">
        <v>0.03</v>
      </c>
      <c r="AB11" s="23">
        <v>0.03</v>
      </c>
      <c r="AC11" s="23">
        <v>0.05</v>
      </c>
      <c r="AD11" s="24" t="s">
        <v>14</v>
      </c>
    </row>
    <row r="12" spans="2:30">
      <c r="B12" s="1" t="s">
        <v>30</v>
      </c>
      <c r="C12" s="1"/>
      <c r="D12" s="1"/>
      <c r="E12" s="2"/>
      <c r="F12" s="136">
        <f>$AA$12</f>
        <v>500</v>
      </c>
      <c r="G12" s="137"/>
      <c r="H12" s="11" t="s">
        <v>2</v>
      </c>
      <c r="I12" s="12" t="s">
        <v>2</v>
      </c>
      <c r="J12" s="32" t="s">
        <v>14</v>
      </c>
      <c r="K12" s="33" t="s">
        <v>14</v>
      </c>
      <c r="L12" s="136">
        <f>$AA$12</f>
        <v>500</v>
      </c>
      <c r="M12" s="137"/>
      <c r="N12" s="11" t="s">
        <v>2</v>
      </c>
      <c r="O12" s="12" t="s">
        <v>2</v>
      </c>
      <c r="P12" s="32" t="s">
        <v>14</v>
      </c>
      <c r="Q12" s="33" t="s">
        <v>14</v>
      </c>
      <c r="R12" s="136">
        <f>$AA$12</f>
        <v>500</v>
      </c>
      <c r="S12" s="137"/>
      <c r="T12" s="11" t="s">
        <v>2</v>
      </c>
      <c r="U12" s="12" t="s">
        <v>2</v>
      </c>
      <c r="V12" s="32" t="s">
        <v>14</v>
      </c>
      <c r="W12" s="33" t="s">
        <v>14</v>
      </c>
      <c r="Z12" s="31" t="s">
        <v>15</v>
      </c>
      <c r="AA12" s="150">
        <v>500</v>
      </c>
      <c r="AB12" s="151"/>
      <c r="AC12" s="151"/>
      <c r="AD12" s="152"/>
    </row>
    <row r="13" spans="2:30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2:30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6" spans="2:30">
      <c r="X16" s="13" t="s">
        <v>23</v>
      </c>
    </row>
    <row r="17" spans="2:24" ht="25.2">
      <c r="B17" s="140" t="s">
        <v>0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">
        <f>(16000-$F26)</f>
        <v>15500</v>
      </c>
    </row>
    <row r="18" spans="2:24">
      <c r="B18" s="17"/>
      <c r="C18" s="17"/>
      <c r="D18" s="17"/>
      <c r="E18" s="17"/>
      <c r="F18" s="141" t="s">
        <v>22</v>
      </c>
      <c r="G18" s="142"/>
      <c r="H18" s="142"/>
      <c r="I18" s="142"/>
      <c r="J18" s="142"/>
      <c r="K18" s="143"/>
      <c r="L18" s="144" t="s">
        <v>21</v>
      </c>
      <c r="M18" s="145"/>
      <c r="N18" s="145"/>
      <c r="O18" s="145"/>
      <c r="P18" s="145"/>
      <c r="Q18" s="146"/>
      <c r="R18" s="147" t="s">
        <v>12</v>
      </c>
      <c r="S18" s="148"/>
      <c r="T18" s="148"/>
      <c r="U18" s="148"/>
      <c r="V18" s="148"/>
      <c r="W18" s="149"/>
    </row>
    <row r="19" spans="2:24" ht="57.6">
      <c r="B19" s="17"/>
      <c r="C19" s="17"/>
      <c r="D19" s="2" t="s">
        <v>31</v>
      </c>
      <c r="E19" s="2" t="s">
        <v>32</v>
      </c>
      <c r="F19" s="2" t="s">
        <v>34</v>
      </c>
      <c r="G19" s="2" t="s">
        <v>35</v>
      </c>
      <c r="H19" s="138" t="s">
        <v>36</v>
      </c>
      <c r="I19" s="139"/>
      <c r="J19" s="138" t="s">
        <v>37</v>
      </c>
      <c r="K19" s="139"/>
      <c r="L19" s="2" t="s">
        <v>34</v>
      </c>
      <c r="M19" s="2" t="s">
        <v>35</v>
      </c>
      <c r="N19" s="138" t="s">
        <v>36</v>
      </c>
      <c r="O19" s="139"/>
      <c r="P19" s="138" t="s">
        <v>37</v>
      </c>
      <c r="Q19" s="139"/>
      <c r="R19" s="2" t="s">
        <v>34</v>
      </c>
      <c r="S19" s="2" t="s">
        <v>35</v>
      </c>
      <c r="T19" s="138" t="s">
        <v>36</v>
      </c>
      <c r="U19" s="139"/>
      <c r="V19" s="138" t="s">
        <v>37</v>
      </c>
      <c r="W19" s="139"/>
    </row>
    <row r="20" spans="2:24">
      <c r="B20" s="17"/>
      <c r="C20" s="17"/>
      <c r="D20" s="16"/>
      <c r="E20" s="2"/>
      <c r="F20" s="16"/>
      <c r="G20" s="16"/>
      <c r="H20" s="16" t="s">
        <v>38</v>
      </c>
      <c r="I20" s="2" t="s">
        <v>39</v>
      </c>
      <c r="J20" s="16" t="s">
        <v>38</v>
      </c>
      <c r="K20" s="2" t="s">
        <v>39</v>
      </c>
      <c r="L20" s="16"/>
      <c r="M20" s="16"/>
      <c r="N20" s="16" t="s">
        <v>38</v>
      </c>
      <c r="O20" s="2" t="s">
        <v>39</v>
      </c>
      <c r="P20" s="16" t="s">
        <v>38</v>
      </c>
      <c r="Q20" s="2" t="s">
        <v>39</v>
      </c>
      <c r="R20" s="16"/>
      <c r="S20" s="16"/>
      <c r="T20" s="16" t="s">
        <v>38</v>
      </c>
      <c r="U20" s="2" t="s">
        <v>39</v>
      </c>
      <c r="V20" s="16" t="s">
        <v>38</v>
      </c>
      <c r="W20" s="2" t="s">
        <v>39</v>
      </c>
    </row>
    <row r="21" spans="2:24">
      <c r="B21" s="17" t="s">
        <v>27</v>
      </c>
      <c r="C21" s="1"/>
      <c r="D21" s="4">
        <v>80</v>
      </c>
      <c r="E21" s="2">
        <v>60</v>
      </c>
      <c r="F21" s="10">
        <f>$AA$7</f>
        <v>0.62</v>
      </c>
      <c r="G21" s="5">
        <f>TRUNC($X$17*F21)</f>
        <v>9610</v>
      </c>
      <c r="H21" s="6">
        <f>TRUNC(G21/$D21)</f>
        <v>120</v>
      </c>
      <c r="I21" s="7">
        <f>TRUNC(H21*$E21/60)</f>
        <v>120</v>
      </c>
      <c r="J21" s="32" t="s">
        <v>14</v>
      </c>
      <c r="K21" s="33" t="s">
        <v>14</v>
      </c>
      <c r="L21" s="10">
        <f>$AB$7</f>
        <v>0.37</v>
      </c>
      <c r="M21" s="5">
        <f>TRUNC($X$17*L21)</f>
        <v>5735</v>
      </c>
      <c r="N21" s="6">
        <f>TRUNC(M21/$D21)</f>
        <v>71</v>
      </c>
      <c r="O21" s="7">
        <f>TRUNC(N21*$E21/60)</f>
        <v>71</v>
      </c>
      <c r="P21" s="32" t="s">
        <v>14</v>
      </c>
      <c r="Q21" s="33" t="s">
        <v>14</v>
      </c>
      <c r="R21" s="10">
        <f>$AC$7</f>
        <v>0.55000000000000004</v>
      </c>
      <c r="S21" s="5">
        <f>TRUNC($X$17*R21)</f>
        <v>8525</v>
      </c>
      <c r="T21" s="6">
        <f>TRUNC(S21/$D21)</f>
        <v>106</v>
      </c>
      <c r="U21" s="7">
        <f>TRUNC(T21*$E21/60)</f>
        <v>106</v>
      </c>
      <c r="V21" s="32" t="s">
        <v>14</v>
      </c>
      <c r="W21" s="33" t="s">
        <v>14</v>
      </c>
    </row>
    <row r="22" spans="2:24">
      <c r="B22" s="17" t="s">
        <v>28</v>
      </c>
      <c r="C22" s="1"/>
      <c r="D22" s="4">
        <v>40</v>
      </c>
      <c r="E22" s="2">
        <v>20</v>
      </c>
      <c r="F22" s="10">
        <f>$AA$8</f>
        <v>0.2</v>
      </c>
      <c r="G22" s="5">
        <f t="shared" ref="G22:G25" si="9">TRUNC($X$17*F22)</f>
        <v>3100</v>
      </c>
      <c r="H22" s="6">
        <f t="shared" ref="H22:H25" si="10">TRUNC(G22/$D22)</f>
        <v>77</v>
      </c>
      <c r="I22" s="7">
        <f t="shared" ref="I22:I25" si="11">TRUNC(H22*$E22/60)</f>
        <v>25</v>
      </c>
      <c r="J22" s="32" t="s">
        <v>14</v>
      </c>
      <c r="K22" s="33" t="s">
        <v>14</v>
      </c>
      <c r="L22" s="10">
        <f>$AB$8</f>
        <v>0.15</v>
      </c>
      <c r="M22" s="5">
        <f t="shared" ref="M22:M25" si="12">TRUNC($X$17*L22)</f>
        <v>2325</v>
      </c>
      <c r="N22" s="6">
        <f t="shared" ref="N22:N25" si="13">TRUNC(M22/$D22)</f>
        <v>58</v>
      </c>
      <c r="O22" s="7">
        <f t="shared" ref="O22:O25" si="14">TRUNC(N22*$E22/60)</f>
        <v>19</v>
      </c>
      <c r="P22" s="32" t="s">
        <v>14</v>
      </c>
      <c r="Q22" s="33" t="s">
        <v>14</v>
      </c>
      <c r="R22" s="10">
        <f>$AC$8</f>
        <v>0.15</v>
      </c>
      <c r="S22" s="5">
        <f t="shared" ref="S22:S25" si="15">TRUNC($X$17*R22)</f>
        <v>2325</v>
      </c>
      <c r="T22" s="6">
        <f t="shared" ref="T22:T25" si="16">TRUNC(S22/$D22)</f>
        <v>58</v>
      </c>
      <c r="U22" s="7">
        <f t="shared" ref="U22:U25" si="17">TRUNC(T22*$E22/60)</f>
        <v>19</v>
      </c>
      <c r="V22" s="32" t="s">
        <v>14</v>
      </c>
      <c r="W22" s="33" t="s">
        <v>14</v>
      </c>
    </row>
    <row r="23" spans="2:24">
      <c r="B23" s="17" t="s">
        <v>29</v>
      </c>
      <c r="C23" s="1"/>
      <c r="D23" s="4">
        <v>80</v>
      </c>
      <c r="E23" s="2">
        <v>60</v>
      </c>
      <c r="F23" s="10">
        <f>$AA$9</f>
        <v>0.1</v>
      </c>
      <c r="G23" s="5">
        <f t="shared" si="9"/>
        <v>1550</v>
      </c>
      <c r="H23" s="6">
        <f t="shared" si="10"/>
        <v>19</v>
      </c>
      <c r="I23" s="7">
        <f t="shared" si="11"/>
        <v>19</v>
      </c>
      <c r="J23" s="32" t="s">
        <v>14</v>
      </c>
      <c r="K23" s="33" t="s">
        <v>14</v>
      </c>
      <c r="L23" s="10">
        <f>$AB$9</f>
        <v>0.4</v>
      </c>
      <c r="M23" s="5">
        <f t="shared" si="12"/>
        <v>6200</v>
      </c>
      <c r="N23" s="6">
        <f t="shared" si="13"/>
        <v>77</v>
      </c>
      <c r="O23" s="7">
        <f t="shared" si="14"/>
        <v>77</v>
      </c>
      <c r="P23" s="32" t="s">
        <v>14</v>
      </c>
      <c r="Q23" s="33" t="s">
        <v>14</v>
      </c>
      <c r="R23" s="10">
        <f>$AC$9</f>
        <v>0.1</v>
      </c>
      <c r="S23" s="5">
        <f t="shared" si="15"/>
        <v>1550</v>
      </c>
      <c r="T23" s="6">
        <f t="shared" si="16"/>
        <v>19</v>
      </c>
      <c r="U23" s="7">
        <f t="shared" si="17"/>
        <v>19</v>
      </c>
      <c r="V23" s="32" t="s">
        <v>14</v>
      </c>
      <c r="W23" s="33" t="s">
        <v>14</v>
      </c>
    </row>
    <row r="24" spans="2:24">
      <c r="B24" s="17" t="s">
        <v>24</v>
      </c>
      <c r="C24" s="1"/>
      <c r="D24" s="4">
        <v>20</v>
      </c>
      <c r="E24" s="2">
        <v>20</v>
      </c>
      <c r="F24" s="10">
        <f>$AA$10</f>
        <v>0.05</v>
      </c>
      <c r="G24" s="5">
        <f t="shared" si="9"/>
        <v>775</v>
      </c>
      <c r="H24" s="6">
        <f t="shared" si="10"/>
        <v>38</v>
      </c>
      <c r="I24" s="7">
        <f t="shared" si="11"/>
        <v>12</v>
      </c>
      <c r="J24" s="32" t="s">
        <v>14</v>
      </c>
      <c r="K24" s="33" t="s">
        <v>14</v>
      </c>
      <c r="L24" s="10">
        <f>$AB$10</f>
        <v>0.05</v>
      </c>
      <c r="M24" s="5">
        <f t="shared" si="12"/>
        <v>775</v>
      </c>
      <c r="N24" s="6">
        <f t="shared" si="13"/>
        <v>38</v>
      </c>
      <c r="O24" s="7">
        <f t="shared" si="14"/>
        <v>12</v>
      </c>
      <c r="P24" s="32" t="s">
        <v>14</v>
      </c>
      <c r="Q24" s="33" t="s">
        <v>14</v>
      </c>
      <c r="R24" s="10">
        <f>$AC$10</f>
        <v>0.15</v>
      </c>
      <c r="S24" s="5">
        <f t="shared" si="15"/>
        <v>2325</v>
      </c>
      <c r="T24" s="6">
        <f t="shared" si="16"/>
        <v>116</v>
      </c>
      <c r="U24" s="7">
        <f t="shared" si="17"/>
        <v>38</v>
      </c>
      <c r="V24" s="32" t="s">
        <v>14</v>
      </c>
      <c r="W24" s="33" t="s">
        <v>14</v>
      </c>
    </row>
    <row r="25" spans="2:24">
      <c r="B25" s="17" t="s">
        <v>25</v>
      </c>
      <c r="C25" s="1"/>
      <c r="D25" s="4">
        <v>20</v>
      </c>
      <c r="E25" s="2">
        <v>20</v>
      </c>
      <c r="F25" s="10">
        <f>$AA$11</f>
        <v>0.03</v>
      </c>
      <c r="G25" s="5">
        <f t="shared" si="9"/>
        <v>465</v>
      </c>
      <c r="H25" s="6">
        <f t="shared" si="10"/>
        <v>23</v>
      </c>
      <c r="I25" s="7">
        <f t="shared" si="11"/>
        <v>7</v>
      </c>
      <c r="J25" s="32" t="s">
        <v>14</v>
      </c>
      <c r="K25" s="33" t="s">
        <v>14</v>
      </c>
      <c r="L25" s="10">
        <f>$AB$11</f>
        <v>0.03</v>
      </c>
      <c r="M25" s="5">
        <f t="shared" si="12"/>
        <v>465</v>
      </c>
      <c r="N25" s="6">
        <f t="shared" si="13"/>
        <v>23</v>
      </c>
      <c r="O25" s="7">
        <f t="shared" si="14"/>
        <v>7</v>
      </c>
      <c r="P25" s="32" t="s">
        <v>14</v>
      </c>
      <c r="Q25" s="33" t="s">
        <v>14</v>
      </c>
      <c r="R25" s="10">
        <f>$AC$11</f>
        <v>0.05</v>
      </c>
      <c r="S25" s="5">
        <f t="shared" si="15"/>
        <v>775</v>
      </c>
      <c r="T25" s="6">
        <f t="shared" si="16"/>
        <v>38</v>
      </c>
      <c r="U25" s="7">
        <f t="shared" si="17"/>
        <v>12</v>
      </c>
      <c r="V25" s="32" t="s">
        <v>14</v>
      </c>
      <c r="W25" s="33" t="s">
        <v>14</v>
      </c>
    </row>
    <row r="26" spans="2:24">
      <c r="B26" s="17" t="s">
        <v>30</v>
      </c>
      <c r="C26" s="1"/>
      <c r="D26" s="1"/>
      <c r="E26" s="2"/>
      <c r="F26" s="136">
        <f>$AA$12</f>
        <v>500</v>
      </c>
      <c r="G26" s="137"/>
      <c r="H26" s="11" t="s">
        <v>2</v>
      </c>
      <c r="I26" s="12" t="s">
        <v>2</v>
      </c>
      <c r="J26" s="32" t="s">
        <v>14</v>
      </c>
      <c r="K26" s="33" t="s">
        <v>14</v>
      </c>
      <c r="L26" s="136">
        <f>$AA$12</f>
        <v>500</v>
      </c>
      <c r="M26" s="137"/>
      <c r="N26" s="11" t="s">
        <v>2</v>
      </c>
      <c r="O26" s="12" t="s">
        <v>2</v>
      </c>
      <c r="P26" s="32" t="s">
        <v>14</v>
      </c>
      <c r="Q26" s="33" t="s">
        <v>14</v>
      </c>
      <c r="R26" s="136">
        <f>$AA$12</f>
        <v>500</v>
      </c>
      <c r="S26" s="137"/>
      <c r="T26" s="11" t="s">
        <v>2</v>
      </c>
      <c r="U26" s="12" t="s">
        <v>2</v>
      </c>
      <c r="V26" s="32" t="s">
        <v>14</v>
      </c>
      <c r="W26" s="33" t="s">
        <v>14</v>
      </c>
    </row>
    <row r="30" spans="2:24">
      <c r="X30" s="13" t="s">
        <v>23</v>
      </c>
    </row>
    <row r="31" spans="2:24" ht="25.2">
      <c r="B31" s="140" t="s">
        <v>3</v>
      </c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">
        <f>(32000-$F40)</f>
        <v>31500</v>
      </c>
    </row>
    <row r="32" spans="2:24">
      <c r="B32" s="17"/>
      <c r="C32" s="17"/>
      <c r="D32" s="17"/>
      <c r="E32" s="17"/>
      <c r="F32" s="141" t="s">
        <v>22</v>
      </c>
      <c r="G32" s="142"/>
      <c r="H32" s="142"/>
      <c r="I32" s="142"/>
      <c r="J32" s="142"/>
      <c r="K32" s="143"/>
      <c r="L32" s="144" t="s">
        <v>21</v>
      </c>
      <c r="M32" s="145"/>
      <c r="N32" s="145"/>
      <c r="O32" s="145"/>
      <c r="P32" s="145"/>
      <c r="Q32" s="146"/>
      <c r="R32" s="147" t="s">
        <v>12</v>
      </c>
      <c r="S32" s="148"/>
      <c r="T32" s="148"/>
      <c r="U32" s="148"/>
      <c r="V32" s="148"/>
      <c r="W32" s="149"/>
    </row>
    <row r="33" spans="2:24" ht="57.6">
      <c r="B33" s="17"/>
      <c r="C33" s="17"/>
      <c r="D33" s="2" t="s">
        <v>31</v>
      </c>
      <c r="E33" s="2" t="s">
        <v>32</v>
      </c>
      <c r="F33" s="2" t="s">
        <v>34</v>
      </c>
      <c r="G33" s="2" t="s">
        <v>35</v>
      </c>
      <c r="H33" s="138" t="s">
        <v>36</v>
      </c>
      <c r="I33" s="139"/>
      <c r="J33" s="138" t="s">
        <v>37</v>
      </c>
      <c r="K33" s="139"/>
      <c r="L33" s="2" t="s">
        <v>34</v>
      </c>
      <c r="M33" s="2" t="s">
        <v>35</v>
      </c>
      <c r="N33" s="138" t="s">
        <v>36</v>
      </c>
      <c r="O33" s="139"/>
      <c r="P33" s="138" t="s">
        <v>37</v>
      </c>
      <c r="Q33" s="139"/>
      <c r="R33" s="2" t="s">
        <v>34</v>
      </c>
      <c r="S33" s="2" t="s">
        <v>35</v>
      </c>
      <c r="T33" s="138" t="s">
        <v>36</v>
      </c>
      <c r="U33" s="139"/>
      <c r="V33" s="138" t="s">
        <v>37</v>
      </c>
      <c r="W33" s="139"/>
    </row>
    <row r="34" spans="2:24">
      <c r="B34" s="17"/>
      <c r="C34" s="17"/>
      <c r="D34" s="16"/>
      <c r="E34" s="2"/>
      <c r="F34" s="16"/>
      <c r="G34" s="16"/>
      <c r="H34" s="16" t="s">
        <v>38</v>
      </c>
      <c r="I34" s="2" t="s">
        <v>39</v>
      </c>
      <c r="J34" s="16" t="s">
        <v>38</v>
      </c>
      <c r="K34" s="2" t="s">
        <v>39</v>
      </c>
      <c r="L34" s="16"/>
      <c r="M34" s="16"/>
      <c r="N34" s="16" t="s">
        <v>38</v>
      </c>
      <c r="O34" s="2" t="s">
        <v>39</v>
      </c>
      <c r="P34" s="16" t="s">
        <v>38</v>
      </c>
      <c r="Q34" s="2" t="s">
        <v>39</v>
      </c>
      <c r="R34" s="16"/>
      <c r="S34" s="16"/>
      <c r="T34" s="16" t="s">
        <v>38</v>
      </c>
      <c r="U34" s="2" t="s">
        <v>39</v>
      </c>
      <c r="V34" s="16" t="s">
        <v>38</v>
      </c>
      <c r="W34" s="2" t="s">
        <v>39</v>
      </c>
    </row>
    <row r="35" spans="2:24">
      <c r="B35" s="17" t="s">
        <v>27</v>
      </c>
      <c r="C35" s="1"/>
      <c r="D35" s="4">
        <v>80</v>
      </c>
      <c r="E35" s="2">
        <v>60</v>
      </c>
      <c r="F35" s="10">
        <f>$AA$7</f>
        <v>0.62</v>
      </c>
      <c r="G35" s="5">
        <f>TRUNC($X$31*F35)</f>
        <v>19530</v>
      </c>
      <c r="H35" s="6">
        <f>TRUNC(G35/$D35)</f>
        <v>244</v>
      </c>
      <c r="I35" s="7">
        <f>TRUNC(H35*$E35/60)</f>
        <v>244</v>
      </c>
      <c r="J35" s="32" t="s">
        <v>14</v>
      </c>
      <c r="K35" s="33" t="s">
        <v>14</v>
      </c>
      <c r="L35" s="10">
        <f>$AB$7</f>
        <v>0.37</v>
      </c>
      <c r="M35" s="5">
        <f>TRUNC($X$31*L35)</f>
        <v>11655</v>
      </c>
      <c r="N35" s="6">
        <f>TRUNC(M35/$D35)</f>
        <v>145</v>
      </c>
      <c r="O35" s="7">
        <f>TRUNC(N35*$E35/60)</f>
        <v>145</v>
      </c>
      <c r="P35" s="6">
        <f t="shared" ref="P35:P39" si="18">TRUNC(N35/2)</f>
        <v>72</v>
      </c>
      <c r="Q35" s="7">
        <f>TRUNC(P35*$E35/60)</f>
        <v>72</v>
      </c>
      <c r="R35" s="10">
        <f>$AC$7</f>
        <v>0.55000000000000004</v>
      </c>
      <c r="S35" s="5">
        <f>TRUNC($X$31*R35)</f>
        <v>17325</v>
      </c>
      <c r="T35" s="6">
        <f>TRUNC(S35/$D35)</f>
        <v>216</v>
      </c>
      <c r="U35" s="7">
        <f>TRUNC(T35*$E35/60)</f>
        <v>216</v>
      </c>
      <c r="V35" s="32" t="s">
        <v>14</v>
      </c>
      <c r="W35" s="33" t="s">
        <v>14</v>
      </c>
    </row>
    <row r="36" spans="2:24">
      <c r="B36" s="17" t="s">
        <v>28</v>
      </c>
      <c r="C36" s="1"/>
      <c r="D36" s="4">
        <v>40</v>
      </c>
      <c r="E36" s="2">
        <v>20</v>
      </c>
      <c r="F36" s="10">
        <f>$AA$8</f>
        <v>0.2</v>
      </c>
      <c r="G36" s="5">
        <f t="shared" ref="G36:G39" si="19">TRUNC($X$31*F36)</f>
        <v>6300</v>
      </c>
      <c r="H36" s="6">
        <f t="shared" ref="H36:H39" si="20">TRUNC(G36/$D36)</f>
        <v>157</v>
      </c>
      <c r="I36" s="7">
        <f t="shared" ref="I36:I39" si="21">TRUNC(H36*$E36/60)</f>
        <v>52</v>
      </c>
      <c r="J36" s="32" t="s">
        <v>14</v>
      </c>
      <c r="K36" s="33" t="s">
        <v>14</v>
      </c>
      <c r="L36" s="10">
        <f>$AB$8</f>
        <v>0.15</v>
      </c>
      <c r="M36" s="5">
        <f t="shared" ref="M36:M39" si="22">TRUNC($X$31*L36)</f>
        <v>4725</v>
      </c>
      <c r="N36" s="6">
        <f t="shared" ref="N36:N39" si="23">TRUNC(M36/$D36)</f>
        <v>118</v>
      </c>
      <c r="O36" s="7">
        <f t="shared" ref="O36:O39" si="24">TRUNC(N36*$E36/60)</f>
        <v>39</v>
      </c>
      <c r="P36" s="6">
        <f t="shared" si="18"/>
        <v>59</v>
      </c>
      <c r="Q36" s="7">
        <f t="shared" ref="Q36:Q39" si="25">TRUNC(P36*$E36/60)</f>
        <v>19</v>
      </c>
      <c r="R36" s="10">
        <f>$AC$8</f>
        <v>0.15</v>
      </c>
      <c r="S36" s="5">
        <f t="shared" ref="S36:S39" si="26">TRUNC($X$31*R36)</f>
        <v>4725</v>
      </c>
      <c r="T36" s="6">
        <f t="shared" ref="T36:T39" si="27">TRUNC(S36/$D36)</f>
        <v>118</v>
      </c>
      <c r="U36" s="7">
        <f t="shared" ref="U36:U39" si="28">TRUNC(T36*$E36/60)</f>
        <v>39</v>
      </c>
      <c r="V36" s="32" t="s">
        <v>14</v>
      </c>
      <c r="W36" s="33" t="s">
        <v>14</v>
      </c>
    </row>
    <row r="37" spans="2:24">
      <c r="B37" s="17" t="s">
        <v>29</v>
      </c>
      <c r="C37" s="1"/>
      <c r="D37" s="4">
        <v>80</v>
      </c>
      <c r="E37" s="2">
        <v>60</v>
      </c>
      <c r="F37" s="10">
        <f>$AA$9</f>
        <v>0.1</v>
      </c>
      <c r="G37" s="5">
        <f t="shared" si="19"/>
        <v>3150</v>
      </c>
      <c r="H37" s="6">
        <f t="shared" si="20"/>
        <v>39</v>
      </c>
      <c r="I37" s="7">
        <f t="shared" si="21"/>
        <v>39</v>
      </c>
      <c r="J37" s="32" t="s">
        <v>14</v>
      </c>
      <c r="K37" s="33" t="s">
        <v>14</v>
      </c>
      <c r="L37" s="10">
        <f>$AB$9</f>
        <v>0.4</v>
      </c>
      <c r="M37" s="5">
        <f t="shared" si="22"/>
        <v>12600</v>
      </c>
      <c r="N37" s="6">
        <f t="shared" si="23"/>
        <v>157</v>
      </c>
      <c r="O37" s="7">
        <f t="shared" si="24"/>
        <v>157</v>
      </c>
      <c r="P37" s="6">
        <f t="shared" si="18"/>
        <v>78</v>
      </c>
      <c r="Q37" s="7">
        <f t="shared" si="25"/>
        <v>78</v>
      </c>
      <c r="R37" s="10">
        <f>$AC$9</f>
        <v>0.1</v>
      </c>
      <c r="S37" s="5">
        <f t="shared" si="26"/>
        <v>3150</v>
      </c>
      <c r="T37" s="6">
        <f t="shared" si="27"/>
        <v>39</v>
      </c>
      <c r="U37" s="7">
        <f t="shared" si="28"/>
        <v>39</v>
      </c>
      <c r="V37" s="32" t="s">
        <v>14</v>
      </c>
      <c r="W37" s="33" t="s">
        <v>14</v>
      </c>
    </row>
    <row r="38" spans="2:24">
      <c r="B38" s="17" t="s">
        <v>24</v>
      </c>
      <c r="C38" s="1"/>
      <c r="D38" s="4">
        <v>20</v>
      </c>
      <c r="E38" s="2">
        <v>20</v>
      </c>
      <c r="F38" s="10">
        <f>$AA$10</f>
        <v>0.05</v>
      </c>
      <c r="G38" s="5">
        <f t="shared" si="19"/>
        <v>1575</v>
      </c>
      <c r="H38" s="6">
        <f t="shared" si="20"/>
        <v>78</v>
      </c>
      <c r="I38" s="7">
        <f t="shared" si="21"/>
        <v>26</v>
      </c>
      <c r="J38" s="32" t="s">
        <v>14</v>
      </c>
      <c r="K38" s="33" t="s">
        <v>14</v>
      </c>
      <c r="L38" s="10">
        <f>$AB$10</f>
        <v>0.05</v>
      </c>
      <c r="M38" s="5">
        <f t="shared" si="22"/>
        <v>1575</v>
      </c>
      <c r="N38" s="6">
        <f t="shared" si="23"/>
        <v>78</v>
      </c>
      <c r="O38" s="7">
        <f t="shared" si="24"/>
        <v>26</v>
      </c>
      <c r="P38" s="6">
        <f t="shared" si="18"/>
        <v>39</v>
      </c>
      <c r="Q38" s="7">
        <f t="shared" si="25"/>
        <v>13</v>
      </c>
      <c r="R38" s="10">
        <f>$AC$10</f>
        <v>0.15</v>
      </c>
      <c r="S38" s="5">
        <f t="shared" si="26"/>
        <v>4725</v>
      </c>
      <c r="T38" s="6">
        <f t="shared" si="27"/>
        <v>236</v>
      </c>
      <c r="U38" s="7">
        <f t="shared" si="28"/>
        <v>78</v>
      </c>
      <c r="V38" s="32" t="s">
        <v>14</v>
      </c>
      <c r="W38" s="33" t="s">
        <v>14</v>
      </c>
    </row>
    <row r="39" spans="2:24">
      <c r="B39" s="17" t="s">
        <v>25</v>
      </c>
      <c r="C39" s="1"/>
      <c r="D39" s="4">
        <v>20</v>
      </c>
      <c r="E39" s="2">
        <v>20</v>
      </c>
      <c r="F39" s="10">
        <f>$AA$11</f>
        <v>0.03</v>
      </c>
      <c r="G39" s="5">
        <f t="shared" si="19"/>
        <v>945</v>
      </c>
      <c r="H39" s="6">
        <f t="shared" si="20"/>
        <v>47</v>
      </c>
      <c r="I39" s="7">
        <f t="shared" si="21"/>
        <v>15</v>
      </c>
      <c r="J39" s="32" t="s">
        <v>14</v>
      </c>
      <c r="K39" s="33" t="s">
        <v>14</v>
      </c>
      <c r="L39" s="10">
        <f>$AB$11</f>
        <v>0.03</v>
      </c>
      <c r="M39" s="5">
        <f t="shared" si="22"/>
        <v>945</v>
      </c>
      <c r="N39" s="6">
        <f t="shared" si="23"/>
        <v>47</v>
      </c>
      <c r="O39" s="7">
        <f t="shared" si="24"/>
        <v>15</v>
      </c>
      <c r="P39" s="6">
        <f t="shared" si="18"/>
        <v>23</v>
      </c>
      <c r="Q39" s="7">
        <f t="shared" si="25"/>
        <v>7</v>
      </c>
      <c r="R39" s="10">
        <f>$AC$11</f>
        <v>0.05</v>
      </c>
      <c r="S39" s="5">
        <f t="shared" si="26"/>
        <v>1575</v>
      </c>
      <c r="T39" s="6">
        <f t="shared" si="27"/>
        <v>78</v>
      </c>
      <c r="U39" s="7">
        <f t="shared" si="28"/>
        <v>26</v>
      </c>
      <c r="V39" s="32" t="s">
        <v>14</v>
      </c>
      <c r="W39" s="33" t="s">
        <v>14</v>
      </c>
    </row>
    <row r="40" spans="2:24">
      <c r="B40" s="17" t="s">
        <v>30</v>
      </c>
      <c r="C40" s="1"/>
      <c r="D40" s="1"/>
      <c r="E40" s="2"/>
      <c r="F40" s="136">
        <f>$AA$12</f>
        <v>500</v>
      </c>
      <c r="G40" s="137"/>
      <c r="H40" s="11" t="s">
        <v>2</v>
      </c>
      <c r="I40" s="12" t="s">
        <v>2</v>
      </c>
      <c r="J40" s="32" t="s">
        <v>14</v>
      </c>
      <c r="K40" s="33" t="s">
        <v>14</v>
      </c>
      <c r="L40" s="136">
        <f>$AA$12</f>
        <v>500</v>
      </c>
      <c r="M40" s="137"/>
      <c r="N40" s="11" t="s">
        <v>2</v>
      </c>
      <c r="O40" s="12" t="s">
        <v>2</v>
      </c>
      <c r="P40" s="11" t="s">
        <v>2</v>
      </c>
      <c r="Q40" s="12" t="s">
        <v>2</v>
      </c>
      <c r="R40" s="136">
        <f>$AA$12</f>
        <v>500</v>
      </c>
      <c r="S40" s="137"/>
      <c r="T40" s="11" t="s">
        <v>2</v>
      </c>
      <c r="U40" s="12" t="s">
        <v>2</v>
      </c>
      <c r="V40" s="32" t="s">
        <v>14</v>
      </c>
      <c r="W40" s="33" t="s">
        <v>14</v>
      </c>
    </row>
    <row r="44" spans="2:24">
      <c r="X44" s="13" t="s">
        <v>23</v>
      </c>
    </row>
    <row r="45" spans="2:24" ht="25.2">
      <c r="B45" s="140" t="s">
        <v>4</v>
      </c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">
        <f>(64000-$F54)</f>
        <v>63500</v>
      </c>
    </row>
    <row r="46" spans="2:24">
      <c r="B46" s="17"/>
      <c r="C46" s="17"/>
      <c r="D46" s="17"/>
      <c r="E46" s="17"/>
      <c r="F46" s="141" t="s">
        <v>22</v>
      </c>
      <c r="G46" s="142"/>
      <c r="H46" s="142"/>
      <c r="I46" s="142"/>
      <c r="J46" s="142"/>
      <c r="K46" s="143"/>
      <c r="L46" s="144" t="s">
        <v>21</v>
      </c>
      <c r="M46" s="145"/>
      <c r="N46" s="145"/>
      <c r="O46" s="145"/>
      <c r="P46" s="145"/>
      <c r="Q46" s="146"/>
      <c r="R46" s="147" t="s">
        <v>12</v>
      </c>
      <c r="S46" s="148"/>
      <c r="T46" s="148"/>
      <c r="U46" s="148"/>
      <c r="V46" s="148"/>
      <c r="W46" s="149"/>
    </row>
    <row r="47" spans="2:24" ht="57.6">
      <c r="B47" s="17"/>
      <c r="C47" s="17"/>
      <c r="D47" s="2" t="s">
        <v>31</v>
      </c>
      <c r="E47" s="2" t="s">
        <v>32</v>
      </c>
      <c r="F47" s="2" t="s">
        <v>34</v>
      </c>
      <c r="G47" s="2" t="s">
        <v>35</v>
      </c>
      <c r="H47" s="138" t="s">
        <v>36</v>
      </c>
      <c r="I47" s="139"/>
      <c r="J47" s="138" t="s">
        <v>37</v>
      </c>
      <c r="K47" s="139"/>
      <c r="L47" s="2" t="s">
        <v>34</v>
      </c>
      <c r="M47" s="2" t="s">
        <v>35</v>
      </c>
      <c r="N47" s="138" t="s">
        <v>36</v>
      </c>
      <c r="O47" s="139"/>
      <c r="P47" s="138" t="s">
        <v>37</v>
      </c>
      <c r="Q47" s="139"/>
      <c r="R47" s="2" t="s">
        <v>34</v>
      </c>
      <c r="S47" s="2" t="s">
        <v>35</v>
      </c>
      <c r="T47" s="138" t="s">
        <v>36</v>
      </c>
      <c r="U47" s="139"/>
      <c r="V47" s="138" t="s">
        <v>37</v>
      </c>
      <c r="W47" s="139"/>
    </row>
    <row r="48" spans="2:24">
      <c r="B48" s="17"/>
      <c r="C48" s="17"/>
      <c r="D48" s="16"/>
      <c r="E48" s="2"/>
      <c r="F48" s="16"/>
      <c r="G48" s="16"/>
      <c r="H48" s="16" t="s">
        <v>38</v>
      </c>
      <c r="I48" s="2" t="s">
        <v>39</v>
      </c>
      <c r="J48" s="16" t="s">
        <v>38</v>
      </c>
      <c r="K48" s="2" t="s">
        <v>39</v>
      </c>
      <c r="L48" s="16"/>
      <c r="M48" s="16"/>
      <c r="N48" s="16" t="s">
        <v>38</v>
      </c>
      <c r="O48" s="2" t="s">
        <v>39</v>
      </c>
      <c r="P48" s="16" t="s">
        <v>38</v>
      </c>
      <c r="Q48" s="2" t="s">
        <v>39</v>
      </c>
      <c r="R48" s="16"/>
      <c r="S48" s="16"/>
      <c r="T48" s="16" t="s">
        <v>38</v>
      </c>
      <c r="U48" s="2" t="s">
        <v>39</v>
      </c>
      <c r="V48" s="16" t="s">
        <v>38</v>
      </c>
      <c r="W48" s="2" t="s">
        <v>39</v>
      </c>
    </row>
    <row r="49" spans="2:23">
      <c r="B49" s="17" t="s">
        <v>27</v>
      </c>
      <c r="C49" s="1"/>
      <c r="D49" s="4">
        <v>80</v>
      </c>
      <c r="E49" s="2">
        <v>60</v>
      </c>
      <c r="F49" s="10">
        <f>$AA$7</f>
        <v>0.62</v>
      </c>
      <c r="G49" s="5">
        <f>TRUNC($X$45*F49)</f>
        <v>39370</v>
      </c>
      <c r="H49" s="6">
        <f>TRUNC(G49/$D49)</f>
        <v>492</v>
      </c>
      <c r="I49" s="7">
        <f>TRUNC(H49*$E49/60)</f>
        <v>492</v>
      </c>
      <c r="J49" s="32" t="s">
        <v>14</v>
      </c>
      <c r="K49" s="33" t="s">
        <v>14</v>
      </c>
      <c r="L49" s="10">
        <f>$AB$7</f>
        <v>0.37</v>
      </c>
      <c r="M49" s="5">
        <f>TRUNC($X$45*L49)</f>
        <v>23495</v>
      </c>
      <c r="N49" s="6">
        <f>TRUNC(M49/$D49)</f>
        <v>293</v>
      </c>
      <c r="O49" s="7">
        <f>TRUNC(N49*$E49/60)</f>
        <v>293</v>
      </c>
      <c r="P49" s="32" t="s">
        <v>14</v>
      </c>
      <c r="Q49" s="33" t="s">
        <v>14</v>
      </c>
      <c r="R49" s="10">
        <f>$AC$7</f>
        <v>0.55000000000000004</v>
      </c>
      <c r="S49" s="5">
        <f>TRUNC($X$45*R49)</f>
        <v>34925</v>
      </c>
      <c r="T49" s="6">
        <f>TRUNC(S49/$D49)</f>
        <v>436</v>
      </c>
      <c r="U49" s="7">
        <f>TRUNC(T49*$E49/60)</f>
        <v>436</v>
      </c>
      <c r="V49" s="32" t="s">
        <v>14</v>
      </c>
      <c r="W49" s="33" t="s">
        <v>14</v>
      </c>
    </row>
    <row r="50" spans="2:23">
      <c r="B50" s="17" t="s">
        <v>28</v>
      </c>
      <c r="C50" s="1"/>
      <c r="D50" s="4">
        <v>40</v>
      </c>
      <c r="E50" s="2">
        <v>20</v>
      </c>
      <c r="F50" s="10">
        <f>$AA$8</f>
        <v>0.2</v>
      </c>
      <c r="G50" s="5">
        <f t="shared" ref="G50:G53" si="29">TRUNC($X$45*F50)</f>
        <v>12700</v>
      </c>
      <c r="H50" s="6">
        <f t="shared" ref="H50:H53" si="30">TRUNC(G50/$D50)</f>
        <v>317</v>
      </c>
      <c r="I50" s="7">
        <f t="shared" ref="I50:I53" si="31">TRUNC(H50*$E50/60)</f>
        <v>105</v>
      </c>
      <c r="J50" s="32" t="s">
        <v>14</v>
      </c>
      <c r="K50" s="33" t="s">
        <v>14</v>
      </c>
      <c r="L50" s="10">
        <f>$AB$8</f>
        <v>0.15</v>
      </c>
      <c r="M50" s="5">
        <f t="shared" ref="M50:M53" si="32">TRUNC($X$45*L50)</f>
        <v>9525</v>
      </c>
      <c r="N50" s="6">
        <f t="shared" ref="N50:N53" si="33">TRUNC(M50/$D50)</f>
        <v>238</v>
      </c>
      <c r="O50" s="7">
        <f t="shared" ref="O50:O53" si="34">TRUNC(N50*$E50/60)</f>
        <v>79</v>
      </c>
      <c r="P50" s="32" t="s">
        <v>14</v>
      </c>
      <c r="Q50" s="33" t="s">
        <v>14</v>
      </c>
      <c r="R50" s="10">
        <f>$AC$8</f>
        <v>0.15</v>
      </c>
      <c r="S50" s="5">
        <f t="shared" ref="S50:S53" si="35">TRUNC($X$45*R50)</f>
        <v>9525</v>
      </c>
      <c r="T50" s="6">
        <f t="shared" ref="T50:T53" si="36">TRUNC(S50/$D50)</f>
        <v>238</v>
      </c>
      <c r="U50" s="7">
        <f t="shared" ref="U50:U53" si="37">TRUNC(T50*$E50/60)</f>
        <v>79</v>
      </c>
      <c r="V50" s="32" t="s">
        <v>14</v>
      </c>
      <c r="W50" s="33" t="s">
        <v>14</v>
      </c>
    </row>
    <row r="51" spans="2:23">
      <c r="B51" s="17" t="s">
        <v>29</v>
      </c>
      <c r="C51" s="1"/>
      <c r="D51" s="4">
        <v>80</v>
      </c>
      <c r="E51" s="2">
        <v>60</v>
      </c>
      <c r="F51" s="10">
        <f>$AA$9</f>
        <v>0.1</v>
      </c>
      <c r="G51" s="5">
        <f t="shared" si="29"/>
        <v>6350</v>
      </c>
      <c r="H51" s="6">
        <f t="shared" si="30"/>
        <v>79</v>
      </c>
      <c r="I51" s="7">
        <f t="shared" si="31"/>
        <v>79</v>
      </c>
      <c r="J51" s="32" t="s">
        <v>14</v>
      </c>
      <c r="K51" s="33" t="s">
        <v>14</v>
      </c>
      <c r="L51" s="10">
        <f>$AB$9</f>
        <v>0.4</v>
      </c>
      <c r="M51" s="5">
        <f t="shared" si="32"/>
        <v>25400</v>
      </c>
      <c r="N51" s="6">
        <f t="shared" si="33"/>
        <v>317</v>
      </c>
      <c r="O51" s="7">
        <f t="shared" si="34"/>
        <v>317</v>
      </c>
      <c r="P51" s="32" t="s">
        <v>14</v>
      </c>
      <c r="Q51" s="33" t="s">
        <v>14</v>
      </c>
      <c r="R51" s="10">
        <f>$AC$9</f>
        <v>0.1</v>
      </c>
      <c r="S51" s="5">
        <f t="shared" si="35"/>
        <v>6350</v>
      </c>
      <c r="T51" s="6">
        <f t="shared" si="36"/>
        <v>79</v>
      </c>
      <c r="U51" s="7">
        <f t="shared" si="37"/>
        <v>79</v>
      </c>
      <c r="V51" s="32" t="s">
        <v>14</v>
      </c>
      <c r="W51" s="33" t="s">
        <v>14</v>
      </c>
    </row>
    <row r="52" spans="2:23">
      <c r="B52" s="17" t="s">
        <v>24</v>
      </c>
      <c r="C52" s="1"/>
      <c r="D52" s="4">
        <v>20</v>
      </c>
      <c r="E52" s="2">
        <v>20</v>
      </c>
      <c r="F52" s="10">
        <f>$AA$10</f>
        <v>0.05</v>
      </c>
      <c r="G52" s="5">
        <f t="shared" si="29"/>
        <v>3175</v>
      </c>
      <c r="H52" s="6">
        <f t="shared" si="30"/>
        <v>158</v>
      </c>
      <c r="I52" s="7">
        <f t="shared" si="31"/>
        <v>52</v>
      </c>
      <c r="J52" s="32" t="s">
        <v>14</v>
      </c>
      <c r="K52" s="33" t="s">
        <v>14</v>
      </c>
      <c r="L52" s="10">
        <f>$AB$10</f>
        <v>0.05</v>
      </c>
      <c r="M52" s="5">
        <f t="shared" si="32"/>
        <v>3175</v>
      </c>
      <c r="N52" s="6">
        <f t="shared" si="33"/>
        <v>158</v>
      </c>
      <c r="O52" s="7">
        <f t="shared" si="34"/>
        <v>52</v>
      </c>
      <c r="P52" s="32" t="s">
        <v>14</v>
      </c>
      <c r="Q52" s="33" t="s">
        <v>14</v>
      </c>
      <c r="R52" s="10">
        <f>$AC$10</f>
        <v>0.15</v>
      </c>
      <c r="S52" s="5">
        <f t="shared" si="35"/>
        <v>9525</v>
      </c>
      <c r="T52" s="6">
        <f t="shared" si="36"/>
        <v>476</v>
      </c>
      <c r="U52" s="7">
        <f t="shared" si="37"/>
        <v>158</v>
      </c>
      <c r="V52" s="32" t="s">
        <v>14</v>
      </c>
      <c r="W52" s="33" t="s">
        <v>14</v>
      </c>
    </row>
    <row r="53" spans="2:23">
      <c r="B53" s="17" t="s">
        <v>25</v>
      </c>
      <c r="C53" s="1"/>
      <c r="D53" s="4">
        <v>20</v>
      </c>
      <c r="E53" s="2">
        <v>20</v>
      </c>
      <c r="F53" s="10">
        <f>$AA$11</f>
        <v>0.03</v>
      </c>
      <c r="G53" s="5">
        <f t="shared" si="29"/>
        <v>1905</v>
      </c>
      <c r="H53" s="6">
        <f t="shared" si="30"/>
        <v>95</v>
      </c>
      <c r="I53" s="7">
        <f t="shared" si="31"/>
        <v>31</v>
      </c>
      <c r="J53" s="32" t="s">
        <v>14</v>
      </c>
      <c r="K53" s="33" t="s">
        <v>14</v>
      </c>
      <c r="L53" s="10">
        <f>$AB$11</f>
        <v>0.03</v>
      </c>
      <c r="M53" s="5">
        <f t="shared" si="32"/>
        <v>1905</v>
      </c>
      <c r="N53" s="6">
        <f t="shared" si="33"/>
        <v>95</v>
      </c>
      <c r="O53" s="7">
        <f t="shared" si="34"/>
        <v>31</v>
      </c>
      <c r="P53" s="32" t="s">
        <v>14</v>
      </c>
      <c r="Q53" s="33" t="s">
        <v>14</v>
      </c>
      <c r="R53" s="10">
        <f>$AC$11</f>
        <v>0.05</v>
      </c>
      <c r="S53" s="5">
        <f t="shared" si="35"/>
        <v>3175</v>
      </c>
      <c r="T53" s="6">
        <f t="shared" si="36"/>
        <v>158</v>
      </c>
      <c r="U53" s="7">
        <f t="shared" si="37"/>
        <v>52</v>
      </c>
      <c r="V53" s="32" t="s">
        <v>14</v>
      </c>
      <c r="W53" s="33" t="s">
        <v>14</v>
      </c>
    </row>
    <row r="54" spans="2:23">
      <c r="B54" s="17" t="s">
        <v>30</v>
      </c>
      <c r="C54" s="1"/>
      <c r="D54" s="1"/>
      <c r="E54" s="2"/>
      <c r="F54" s="136">
        <f>$AA$12</f>
        <v>500</v>
      </c>
      <c r="G54" s="137"/>
      <c r="H54" s="11" t="s">
        <v>2</v>
      </c>
      <c r="I54" s="12" t="s">
        <v>2</v>
      </c>
      <c r="J54" s="32" t="s">
        <v>14</v>
      </c>
      <c r="K54" s="33" t="s">
        <v>14</v>
      </c>
      <c r="L54" s="136">
        <f>$AA$12</f>
        <v>500</v>
      </c>
      <c r="M54" s="137"/>
      <c r="N54" s="11" t="s">
        <v>2</v>
      </c>
      <c r="O54" s="12" t="s">
        <v>2</v>
      </c>
      <c r="P54" s="32" t="s">
        <v>14</v>
      </c>
      <c r="Q54" s="33" t="s">
        <v>14</v>
      </c>
      <c r="R54" s="136">
        <f>$AA$12</f>
        <v>500</v>
      </c>
      <c r="S54" s="137"/>
      <c r="T54" s="11" t="s">
        <v>2</v>
      </c>
      <c r="U54" s="12" t="s">
        <v>2</v>
      </c>
      <c r="V54" s="32" t="s">
        <v>14</v>
      </c>
      <c r="W54" s="33" t="s">
        <v>14</v>
      </c>
    </row>
  </sheetData>
  <mergeCells count="53">
    <mergeCell ref="AA12:AD12"/>
    <mergeCell ref="B3:W3"/>
    <mergeCell ref="F4:K4"/>
    <mergeCell ref="L4:Q4"/>
    <mergeCell ref="R4:W4"/>
    <mergeCell ref="H5:I5"/>
    <mergeCell ref="J5:K5"/>
    <mergeCell ref="N5:O5"/>
    <mergeCell ref="P5:Q5"/>
    <mergeCell ref="T5:U5"/>
    <mergeCell ref="V5:W5"/>
    <mergeCell ref="F12:G12"/>
    <mergeCell ref="L12:M12"/>
    <mergeCell ref="R12:S12"/>
    <mergeCell ref="F32:K32"/>
    <mergeCell ref="L32:Q32"/>
    <mergeCell ref="R32:W32"/>
    <mergeCell ref="H33:I33"/>
    <mergeCell ref="B17:W17"/>
    <mergeCell ref="B31:W31"/>
    <mergeCell ref="F26:G26"/>
    <mergeCell ref="L26:M26"/>
    <mergeCell ref="R26:S26"/>
    <mergeCell ref="F18:K18"/>
    <mergeCell ref="L18:Q18"/>
    <mergeCell ref="R18:W18"/>
    <mergeCell ref="H19:I19"/>
    <mergeCell ref="J19:K19"/>
    <mergeCell ref="N19:O19"/>
    <mergeCell ref="P19:Q19"/>
    <mergeCell ref="T19:U19"/>
    <mergeCell ref="V19:W19"/>
    <mergeCell ref="T47:U47"/>
    <mergeCell ref="V47:W47"/>
    <mergeCell ref="J33:K33"/>
    <mergeCell ref="N33:O33"/>
    <mergeCell ref="P33:Q33"/>
    <mergeCell ref="T33:U33"/>
    <mergeCell ref="V33:W33"/>
    <mergeCell ref="B45:W45"/>
    <mergeCell ref="F46:K46"/>
    <mergeCell ref="L46:Q46"/>
    <mergeCell ref="R46:W46"/>
    <mergeCell ref="F40:G40"/>
    <mergeCell ref="L40:M40"/>
    <mergeCell ref="R40:S40"/>
    <mergeCell ref="F54:G54"/>
    <mergeCell ref="L54:M54"/>
    <mergeCell ref="R54:S54"/>
    <mergeCell ref="H47:I47"/>
    <mergeCell ref="J47:K47"/>
    <mergeCell ref="N47:O47"/>
    <mergeCell ref="P47:Q47"/>
  </mergeCells>
  <phoneticPr fontId="2" type="noConversion"/>
  <pageMargins left="0.7" right="0.7" top="0.75" bottom="0.75" header="0.3" footer="0.3"/>
  <ignoredErrors>
    <ignoredError sqref="F8 L8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65"/>
  <sheetViews>
    <sheetView zoomScale="70" zoomScaleNormal="70" workbookViewId="0">
      <selection activeCell="R18" sqref="R18:R19"/>
    </sheetView>
  </sheetViews>
  <sheetFormatPr defaultRowHeight="17.399999999999999"/>
  <cols>
    <col min="1" max="3" width="8.7265625" style="50"/>
    <col min="4" max="4" width="8.81640625" style="50" bestFit="1" customWidth="1"/>
    <col min="5" max="6" width="9.7265625" style="50" bestFit="1" customWidth="1"/>
    <col min="7" max="30" width="13.54296875" style="50" customWidth="1"/>
    <col min="31" max="16384" width="8.7265625" style="50"/>
  </cols>
  <sheetData>
    <row r="2" spans="1:30" ht="25.2">
      <c r="A2" s="220" t="s">
        <v>131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</row>
    <row r="3" spans="1:30" ht="19.2">
      <c r="A3" s="51"/>
      <c r="B3" s="51"/>
      <c r="C3" s="51"/>
      <c r="D3" s="51"/>
      <c r="E3" s="51"/>
      <c r="F3" s="221" t="s">
        <v>132</v>
      </c>
      <c r="G3" s="221"/>
      <c r="H3" s="221"/>
      <c r="I3" s="221"/>
      <c r="J3" s="221"/>
      <c r="K3" s="222" t="s">
        <v>133</v>
      </c>
      <c r="L3" s="222"/>
      <c r="M3" s="222"/>
      <c r="N3" s="222"/>
      <c r="O3" s="222"/>
      <c r="P3" s="223" t="s">
        <v>134</v>
      </c>
      <c r="Q3" s="223"/>
      <c r="R3" s="223"/>
      <c r="S3" s="223"/>
      <c r="T3" s="223"/>
      <c r="U3" s="224" t="s">
        <v>135</v>
      </c>
      <c r="V3" s="224"/>
      <c r="W3" s="224"/>
      <c r="X3" s="224"/>
      <c r="Y3" s="224"/>
      <c r="Z3" s="225" t="s">
        <v>136</v>
      </c>
      <c r="AA3" s="225"/>
      <c r="AB3" s="225"/>
      <c r="AC3" s="225"/>
      <c r="AD3" s="225"/>
    </row>
    <row r="4" spans="1:30" ht="50.4">
      <c r="A4" s="51"/>
      <c r="B4" s="51"/>
      <c r="C4" s="51"/>
      <c r="D4" s="52" t="s">
        <v>137</v>
      </c>
      <c r="E4" s="52" t="s">
        <v>138</v>
      </c>
      <c r="F4" s="52" t="s">
        <v>139</v>
      </c>
      <c r="G4" s="219" t="s">
        <v>140</v>
      </c>
      <c r="H4" s="219"/>
      <c r="I4" s="219" t="s">
        <v>141</v>
      </c>
      <c r="J4" s="219"/>
      <c r="K4" s="52" t="s">
        <v>139</v>
      </c>
      <c r="L4" s="219" t="s">
        <v>165</v>
      </c>
      <c r="M4" s="219"/>
      <c r="N4" s="219" t="s">
        <v>141</v>
      </c>
      <c r="O4" s="219"/>
      <c r="P4" s="52" t="s">
        <v>139</v>
      </c>
      <c r="Q4" s="226" t="s">
        <v>166</v>
      </c>
      <c r="R4" s="227"/>
      <c r="S4" s="219" t="s">
        <v>141</v>
      </c>
      <c r="T4" s="219"/>
      <c r="U4" s="52" t="s">
        <v>139</v>
      </c>
      <c r="V4" s="226" t="s">
        <v>167</v>
      </c>
      <c r="W4" s="227"/>
      <c r="X4" s="219" t="s">
        <v>141</v>
      </c>
      <c r="Y4" s="219"/>
      <c r="Z4" s="52" t="s">
        <v>139</v>
      </c>
      <c r="AA4" s="226" t="s">
        <v>166</v>
      </c>
      <c r="AB4" s="227"/>
      <c r="AC4" s="219" t="s">
        <v>141</v>
      </c>
      <c r="AD4" s="219"/>
    </row>
    <row r="5" spans="1:30" ht="19.8" thickBot="1">
      <c r="A5" s="51"/>
      <c r="B5" s="51"/>
      <c r="C5" s="51"/>
      <c r="D5" s="51"/>
      <c r="E5" s="52"/>
      <c r="F5" s="53"/>
      <c r="G5" s="54" t="s">
        <v>142</v>
      </c>
      <c r="H5" s="54" t="s">
        <v>143</v>
      </c>
      <c r="I5" s="54" t="s">
        <v>142</v>
      </c>
      <c r="J5" s="54" t="s">
        <v>144</v>
      </c>
      <c r="K5" s="53"/>
      <c r="L5" s="54" t="s">
        <v>142</v>
      </c>
      <c r="M5" s="54" t="s">
        <v>143</v>
      </c>
      <c r="N5" s="54" t="s">
        <v>142</v>
      </c>
      <c r="O5" s="54" t="s">
        <v>144</v>
      </c>
      <c r="P5" s="53"/>
      <c r="Q5" s="79" t="s">
        <v>142</v>
      </c>
      <c r="R5" s="79" t="s">
        <v>168</v>
      </c>
      <c r="S5" s="54" t="s">
        <v>142</v>
      </c>
      <c r="T5" s="54" t="s">
        <v>144</v>
      </c>
      <c r="U5" s="53"/>
      <c r="V5" s="54" t="s">
        <v>142</v>
      </c>
      <c r="W5" s="54" t="s">
        <v>144</v>
      </c>
      <c r="X5" s="54" t="s">
        <v>142</v>
      </c>
      <c r="Y5" s="54" t="s">
        <v>144</v>
      </c>
      <c r="Z5" s="53"/>
      <c r="AA5" s="54" t="s">
        <v>142</v>
      </c>
      <c r="AB5" s="54" t="s">
        <v>144</v>
      </c>
      <c r="AC5" s="54" t="s">
        <v>142</v>
      </c>
      <c r="AD5" s="54" t="s">
        <v>144</v>
      </c>
    </row>
    <row r="6" spans="1:30" ht="19.8" thickBot="1">
      <c r="A6" s="198" t="s">
        <v>145</v>
      </c>
      <c r="B6" s="215"/>
      <c r="C6" s="55" t="s">
        <v>146</v>
      </c>
      <c r="D6" s="56">
        <v>80</v>
      </c>
      <c r="E6" s="200">
        <v>60</v>
      </c>
      <c r="F6" s="192">
        <v>62.5</v>
      </c>
      <c r="G6" s="176">
        <f>(I6*2)</f>
        <v>116</v>
      </c>
      <c r="H6" s="193">
        <f>TRUNC((E6*G6)/60)</f>
        <v>116</v>
      </c>
      <c r="I6" s="178">
        <v>58</v>
      </c>
      <c r="J6" s="177">
        <v>58</v>
      </c>
      <c r="K6" s="192">
        <v>45</v>
      </c>
      <c r="L6" s="176">
        <f>(N6*2)</f>
        <v>82</v>
      </c>
      <c r="M6" s="177">
        <f>TRUNC((E6*L6)/60)</f>
        <v>82</v>
      </c>
      <c r="N6" s="178">
        <v>41</v>
      </c>
      <c r="O6" s="193">
        <v>41</v>
      </c>
      <c r="P6" s="192">
        <v>35</v>
      </c>
      <c r="Q6" s="179">
        <f>(S6*2)</f>
        <v>64</v>
      </c>
      <c r="R6" s="181">
        <f>TRUNC((E6*Q6)/60)</f>
        <v>64</v>
      </c>
      <c r="S6" s="178">
        <v>32</v>
      </c>
      <c r="T6" s="193">
        <v>32</v>
      </c>
      <c r="U6" s="192">
        <v>35</v>
      </c>
      <c r="V6" s="179">
        <f>(X6*2)</f>
        <v>64</v>
      </c>
      <c r="W6" s="181">
        <f>TRUNC((E6*V6)/60)</f>
        <v>64</v>
      </c>
      <c r="X6" s="178">
        <v>32</v>
      </c>
      <c r="Y6" s="193">
        <v>32</v>
      </c>
      <c r="Z6" s="192">
        <v>80.5</v>
      </c>
      <c r="AA6" s="179">
        <f>(AC6*2)</f>
        <v>148</v>
      </c>
      <c r="AB6" s="181">
        <f>TRUNC((E6*AA6)/60)</f>
        <v>148</v>
      </c>
      <c r="AC6" s="178">
        <v>74</v>
      </c>
      <c r="AD6" s="188">
        <v>74</v>
      </c>
    </row>
    <row r="7" spans="1:30" ht="19.8" thickBot="1">
      <c r="A7" s="198"/>
      <c r="B7" s="215"/>
      <c r="C7" s="57" t="s">
        <v>147</v>
      </c>
      <c r="D7" s="58">
        <v>80</v>
      </c>
      <c r="E7" s="200"/>
      <c r="F7" s="192"/>
      <c r="G7" s="176"/>
      <c r="H7" s="193"/>
      <c r="I7" s="178"/>
      <c r="J7" s="177"/>
      <c r="K7" s="192"/>
      <c r="L7" s="176"/>
      <c r="M7" s="177"/>
      <c r="N7" s="178"/>
      <c r="O7" s="193"/>
      <c r="P7" s="192"/>
      <c r="Q7" s="208"/>
      <c r="R7" s="210"/>
      <c r="S7" s="178"/>
      <c r="T7" s="193"/>
      <c r="U7" s="192"/>
      <c r="V7" s="208"/>
      <c r="W7" s="210"/>
      <c r="X7" s="178"/>
      <c r="Y7" s="193"/>
      <c r="Z7" s="192"/>
      <c r="AA7" s="208"/>
      <c r="AB7" s="210"/>
      <c r="AC7" s="178"/>
      <c r="AD7" s="188"/>
    </row>
    <row r="8" spans="1:30" ht="19.8" thickBot="1">
      <c r="A8" s="198" t="s">
        <v>148</v>
      </c>
      <c r="B8" s="215"/>
      <c r="C8" s="55" t="s">
        <v>146</v>
      </c>
      <c r="D8" s="56">
        <v>30</v>
      </c>
      <c r="E8" s="200">
        <v>20</v>
      </c>
      <c r="F8" s="192">
        <v>12</v>
      </c>
      <c r="G8" s="176">
        <f>(I8*2)</f>
        <v>58</v>
      </c>
      <c r="H8" s="193">
        <f>TRUNC((E8*G8)/60)</f>
        <v>19</v>
      </c>
      <c r="I8" s="178">
        <v>29</v>
      </c>
      <c r="J8" s="177">
        <v>9</v>
      </c>
      <c r="K8" s="192">
        <v>21</v>
      </c>
      <c r="L8" s="176">
        <f>(N8*2)</f>
        <v>104</v>
      </c>
      <c r="M8" s="177">
        <f>TRUNC((E8*L8)/60)</f>
        <v>34</v>
      </c>
      <c r="N8" s="178">
        <v>52</v>
      </c>
      <c r="O8" s="193">
        <v>17</v>
      </c>
      <c r="P8" s="192">
        <v>10</v>
      </c>
      <c r="Q8" s="179">
        <f>(S8*2)</f>
        <v>48</v>
      </c>
      <c r="R8" s="181">
        <f t="shared" ref="R8" si="0">TRUNC((E8*Q8)/60)</f>
        <v>16</v>
      </c>
      <c r="S8" s="178">
        <v>24</v>
      </c>
      <c r="T8" s="193">
        <v>8</v>
      </c>
      <c r="U8" s="192">
        <v>14</v>
      </c>
      <c r="V8" s="179">
        <f>(X8*2)</f>
        <v>68</v>
      </c>
      <c r="W8" s="181">
        <f>TRUNC((E8*V8)/60)</f>
        <v>22</v>
      </c>
      <c r="X8" s="178">
        <v>34</v>
      </c>
      <c r="Y8" s="193">
        <v>11</v>
      </c>
      <c r="Z8" s="192">
        <v>10</v>
      </c>
      <c r="AA8" s="179">
        <f>(AC8*2)</f>
        <v>48</v>
      </c>
      <c r="AB8" s="181">
        <f>TRUNC((E8*AA8)/60)</f>
        <v>16</v>
      </c>
      <c r="AC8" s="178">
        <v>24</v>
      </c>
      <c r="AD8" s="188">
        <v>8</v>
      </c>
    </row>
    <row r="9" spans="1:30" ht="19.8" thickBot="1">
      <c r="A9" s="198"/>
      <c r="B9" s="215"/>
      <c r="C9" s="57" t="s">
        <v>147</v>
      </c>
      <c r="D9" s="58">
        <v>30</v>
      </c>
      <c r="E9" s="200"/>
      <c r="F9" s="192"/>
      <c r="G9" s="176"/>
      <c r="H9" s="193"/>
      <c r="I9" s="178"/>
      <c r="J9" s="177"/>
      <c r="K9" s="192"/>
      <c r="L9" s="176"/>
      <c r="M9" s="177"/>
      <c r="N9" s="178"/>
      <c r="O9" s="193"/>
      <c r="P9" s="192"/>
      <c r="Q9" s="208"/>
      <c r="R9" s="210"/>
      <c r="S9" s="178"/>
      <c r="T9" s="193"/>
      <c r="U9" s="192"/>
      <c r="V9" s="208"/>
      <c r="W9" s="210"/>
      <c r="X9" s="178"/>
      <c r="Y9" s="193"/>
      <c r="Z9" s="192"/>
      <c r="AA9" s="208"/>
      <c r="AB9" s="210"/>
      <c r="AC9" s="178"/>
      <c r="AD9" s="188"/>
    </row>
    <row r="10" spans="1:30" ht="19.8" thickBot="1">
      <c r="A10" s="198" t="s">
        <v>149</v>
      </c>
      <c r="B10" s="215"/>
      <c r="C10" s="55" t="s">
        <v>146</v>
      </c>
      <c r="D10" s="56">
        <v>80</v>
      </c>
      <c r="E10" s="200">
        <v>60</v>
      </c>
      <c r="F10" s="192">
        <v>7</v>
      </c>
      <c r="G10" s="176">
        <f>(I10*2)</f>
        <v>12</v>
      </c>
      <c r="H10" s="193">
        <f>TRUNC((E10*G10)/60)</f>
        <v>12</v>
      </c>
      <c r="I10" s="178">
        <v>6</v>
      </c>
      <c r="J10" s="177">
        <v>6</v>
      </c>
      <c r="K10" s="192">
        <v>7</v>
      </c>
      <c r="L10" s="176">
        <f>(N10*2)</f>
        <v>12</v>
      </c>
      <c r="M10" s="177">
        <f>TRUNC((E10*L10)/60)</f>
        <v>12</v>
      </c>
      <c r="N10" s="178">
        <v>6</v>
      </c>
      <c r="O10" s="193">
        <v>6</v>
      </c>
      <c r="P10" s="192">
        <v>7</v>
      </c>
      <c r="Q10" s="179">
        <f>(S10*2)</f>
        <v>12</v>
      </c>
      <c r="R10" s="181">
        <f t="shared" ref="R10" si="1">TRUNC((E10*Q10)/60)</f>
        <v>12</v>
      </c>
      <c r="S10" s="178">
        <v>6</v>
      </c>
      <c r="T10" s="193">
        <v>6</v>
      </c>
      <c r="U10" s="192">
        <v>38.5</v>
      </c>
      <c r="V10" s="179">
        <f>(X10*2)</f>
        <v>70</v>
      </c>
      <c r="W10" s="181">
        <f>TRUNC((E10*V10)/60)</f>
        <v>70</v>
      </c>
      <c r="X10" s="178">
        <v>35</v>
      </c>
      <c r="Y10" s="193">
        <v>35</v>
      </c>
      <c r="Z10" s="192">
        <v>7</v>
      </c>
      <c r="AA10" s="179">
        <f>(AC10*2)</f>
        <v>12</v>
      </c>
      <c r="AB10" s="181">
        <f>TRUNC((E10*AA10)/60)</f>
        <v>12</v>
      </c>
      <c r="AC10" s="178">
        <v>6</v>
      </c>
      <c r="AD10" s="188">
        <v>6</v>
      </c>
    </row>
    <row r="11" spans="1:30" ht="19.8" thickBot="1">
      <c r="A11" s="198"/>
      <c r="B11" s="215"/>
      <c r="C11" s="57" t="s">
        <v>147</v>
      </c>
      <c r="D11" s="58">
        <v>80</v>
      </c>
      <c r="E11" s="200"/>
      <c r="F11" s="192"/>
      <c r="G11" s="176"/>
      <c r="H11" s="193"/>
      <c r="I11" s="178"/>
      <c r="J11" s="177"/>
      <c r="K11" s="192"/>
      <c r="L11" s="176"/>
      <c r="M11" s="177"/>
      <c r="N11" s="178"/>
      <c r="O11" s="193"/>
      <c r="P11" s="192"/>
      <c r="Q11" s="208"/>
      <c r="R11" s="210"/>
      <c r="S11" s="178"/>
      <c r="T11" s="193"/>
      <c r="U11" s="192"/>
      <c r="V11" s="208"/>
      <c r="W11" s="210"/>
      <c r="X11" s="178"/>
      <c r="Y11" s="193"/>
      <c r="Z11" s="192"/>
      <c r="AA11" s="208"/>
      <c r="AB11" s="210"/>
      <c r="AC11" s="178"/>
      <c r="AD11" s="188"/>
    </row>
    <row r="12" spans="1:30" ht="19.8" thickBot="1">
      <c r="A12" s="198" t="s">
        <v>150</v>
      </c>
      <c r="B12" s="199" t="s">
        <v>151</v>
      </c>
      <c r="C12" s="55" t="s">
        <v>146</v>
      </c>
      <c r="D12" s="56">
        <v>15</v>
      </c>
      <c r="E12" s="200">
        <v>20</v>
      </c>
      <c r="F12" s="192">
        <v>5</v>
      </c>
      <c r="G12" s="176">
        <f>(I12*2)</f>
        <v>48</v>
      </c>
      <c r="H12" s="193">
        <f>TRUNC((E12*G12)/60)</f>
        <v>16</v>
      </c>
      <c r="I12" s="178">
        <v>24</v>
      </c>
      <c r="J12" s="177">
        <v>8</v>
      </c>
      <c r="K12" s="192">
        <v>10.5</v>
      </c>
      <c r="L12" s="176">
        <f>(N12*2)</f>
        <v>104</v>
      </c>
      <c r="M12" s="177">
        <f>TRUNC((E12*L12)/60)</f>
        <v>34</v>
      </c>
      <c r="N12" s="178">
        <v>52</v>
      </c>
      <c r="O12" s="193">
        <v>17</v>
      </c>
      <c r="P12" s="192">
        <v>5</v>
      </c>
      <c r="Q12" s="179">
        <f>(S12*2)</f>
        <v>48</v>
      </c>
      <c r="R12" s="181">
        <f t="shared" ref="R12" si="2">TRUNC((E12*Q12)/60)</f>
        <v>16</v>
      </c>
      <c r="S12" s="178">
        <v>24</v>
      </c>
      <c r="T12" s="193">
        <v>8</v>
      </c>
      <c r="U12" s="192">
        <v>5</v>
      </c>
      <c r="V12" s="179">
        <f>(X12*2)</f>
        <v>48</v>
      </c>
      <c r="W12" s="181">
        <f>TRUNC((E12*V12)/60)</f>
        <v>16</v>
      </c>
      <c r="X12" s="178">
        <v>24</v>
      </c>
      <c r="Y12" s="193">
        <v>8</v>
      </c>
      <c r="Z12" s="192">
        <v>0</v>
      </c>
      <c r="AA12" s="179">
        <f>(AC12*2)</f>
        <v>0</v>
      </c>
      <c r="AB12" s="181">
        <f>TRUNC((E12*AA12)/60)</f>
        <v>0</v>
      </c>
      <c r="AC12" s="178">
        <v>0</v>
      </c>
      <c r="AD12" s="188">
        <v>0</v>
      </c>
    </row>
    <row r="13" spans="1:30" ht="19.8" thickBot="1">
      <c r="A13" s="198"/>
      <c r="B13" s="199"/>
      <c r="C13" s="59" t="s">
        <v>147</v>
      </c>
      <c r="D13" s="60">
        <v>15</v>
      </c>
      <c r="E13" s="200"/>
      <c r="F13" s="192"/>
      <c r="G13" s="176"/>
      <c r="H13" s="193"/>
      <c r="I13" s="178"/>
      <c r="J13" s="177"/>
      <c r="K13" s="192"/>
      <c r="L13" s="176"/>
      <c r="M13" s="177"/>
      <c r="N13" s="178"/>
      <c r="O13" s="193"/>
      <c r="P13" s="192"/>
      <c r="Q13" s="180"/>
      <c r="R13" s="182"/>
      <c r="S13" s="178"/>
      <c r="T13" s="193"/>
      <c r="U13" s="192"/>
      <c r="V13" s="180"/>
      <c r="W13" s="182"/>
      <c r="X13" s="178"/>
      <c r="Y13" s="193"/>
      <c r="Z13" s="192"/>
      <c r="AA13" s="180"/>
      <c r="AB13" s="182"/>
      <c r="AC13" s="178"/>
      <c r="AD13" s="188"/>
    </row>
    <row r="14" spans="1:30" ht="19.8" thickBot="1">
      <c r="A14" s="198"/>
      <c r="B14" s="189" t="s">
        <v>152</v>
      </c>
      <c r="C14" s="59" t="s">
        <v>146</v>
      </c>
      <c r="D14" s="60">
        <v>15</v>
      </c>
      <c r="E14" s="190">
        <v>100</v>
      </c>
      <c r="F14" s="192"/>
      <c r="G14" s="196">
        <f>(I14*2)</f>
        <v>48</v>
      </c>
      <c r="H14" s="185">
        <f>TRUNC((E14*G14)/60)</f>
        <v>80</v>
      </c>
      <c r="I14" s="186">
        <v>24</v>
      </c>
      <c r="J14" s="197">
        <v>40</v>
      </c>
      <c r="K14" s="192"/>
      <c r="L14" s="196">
        <f>(N14*2)</f>
        <v>104</v>
      </c>
      <c r="M14" s="197">
        <f>TRUNC((E14*L14)/60)</f>
        <v>173</v>
      </c>
      <c r="N14" s="186">
        <v>52</v>
      </c>
      <c r="O14" s="185">
        <v>86</v>
      </c>
      <c r="P14" s="192"/>
      <c r="Q14" s="207">
        <f>(S14*2)</f>
        <v>48</v>
      </c>
      <c r="R14" s="209">
        <f t="shared" ref="R14" si="3">TRUNC((E14*Q14)/60)</f>
        <v>80</v>
      </c>
      <c r="S14" s="186">
        <v>24</v>
      </c>
      <c r="T14" s="185">
        <v>40</v>
      </c>
      <c r="U14" s="192"/>
      <c r="V14" s="207">
        <f>(X14*2)</f>
        <v>48</v>
      </c>
      <c r="W14" s="209">
        <f>TRUNC((E14*V14)/60)</f>
        <v>80</v>
      </c>
      <c r="X14" s="186">
        <v>24</v>
      </c>
      <c r="Y14" s="185">
        <v>40</v>
      </c>
      <c r="Z14" s="192"/>
      <c r="AA14" s="207">
        <f>(AC14*2)</f>
        <v>0</v>
      </c>
      <c r="AB14" s="209">
        <f>TRUNC((E14*AA14)/60)</f>
        <v>0</v>
      </c>
      <c r="AC14" s="186">
        <v>0</v>
      </c>
      <c r="AD14" s="187">
        <v>0</v>
      </c>
    </row>
    <row r="15" spans="1:30" ht="19.8" thickBot="1">
      <c r="A15" s="198"/>
      <c r="B15" s="189"/>
      <c r="C15" s="57" t="s">
        <v>147</v>
      </c>
      <c r="D15" s="58">
        <v>15</v>
      </c>
      <c r="E15" s="190"/>
      <c r="F15" s="192"/>
      <c r="G15" s="196"/>
      <c r="H15" s="185"/>
      <c r="I15" s="186"/>
      <c r="J15" s="197"/>
      <c r="K15" s="192"/>
      <c r="L15" s="196"/>
      <c r="M15" s="197"/>
      <c r="N15" s="186"/>
      <c r="O15" s="185"/>
      <c r="P15" s="192"/>
      <c r="Q15" s="208"/>
      <c r="R15" s="210"/>
      <c r="S15" s="186"/>
      <c r="T15" s="185"/>
      <c r="U15" s="192"/>
      <c r="V15" s="208"/>
      <c r="W15" s="210"/>
      <c r="X15" s="186"/>
      <c r="Y15" s="185"/>
      <c r="Z15" s="192"/>
      <c r="AA15" s="208"/>
      <c r="AB15" s="210"/>
      <c r="AC15" s="186"/>
      <c r="AD15" s="187"/>
    </row>
    <row r="16" spans="1:30" ht="19.8" thickBot="1">
      <c r="A16" s="198" t="s">
        <v>153</v>
      </c>
      <c r="B16" s="199" t="s">
        <v>154</v>
      </c>
      <c r="C16" s="55" t="s">
        <v>146</v>
      </c>
      <c r="D16" s="56">
        <v>15</v>
      </c>
      <c r="E16" s="200">
        <v>20</v>
      </c>
      <c r="F16" s="192">
        <v>11</v>
      </c>
      <c r="G16" s="176">
        <f>(I16*2)</f>
        <v>108</v>
      </c>
      <c r="H16" s="193">
        <f>TRUNC((E16*G16)/60)</f>
        <v>36</v>
      </c>
      <c r="I16" s="178">
        <v>54</v>
      </c>
      <c r="J16" s="177">
        <v>18</v>
      </c>
      <c r="K16" s="192">
        <v>14</v>
      </c>
      <c r="L16" s="176">
        <f>(N16*2)</f>
        <v>138</v>
      </c>
      <c r="M16" s="177">
        <f>TRUNC((E16*L16)/60)</f>
        <v>46</v>
      </c>
      <c r="N16" s="178">
        <v>69</v>
      </c>
      <c r="O16" s="193">
        <v>23</v>
      </c>
      <c r="P16" s="192">
        <v>40.5</v>
      </c>
      <c r="Q16" s="179">
        <f>(S16*2)</f>
        <v>400</v>
      </c>
      <c r="R16" s="181">
        <f t="shared" ref="R16" si="4">TRUNC((E16*Q16)/60)</f>
        <v>133</v>
      </c>
      <c r="S16" s="178">
        <v>200</v>
      </c>
      <c r="T16" s="193">
        <v>66</v>
      </c>
      <c r="U16" s="192">
        <v>5</v>
      </c>
      <c r="V16" s="179">
        <f>(X16*2)</f>
        <v>48</v>
      </c>
      <c r="W16" s="181">
        <f>TRUNC((E16*V16)/60)</f>
        <v>16</v>
      </c>
      <c r="X16" s="178">
        <v>24</v>
      </c>
      <c r="Y16" s="193">
        <v>8</v>
      </c>
      <c r="Z16" s="192">
        <v>0</v>
      </c>
      <c r="AA16" s="179">
        <f>(AC16*2)</f>
        <v>0</v>
      </c>
      <c r="AB16" s="181">
        <f>TRUNC((E16*AA16)/60)</f>
        <v>0</v>
      </c>
      <c r="AC16" s="178">
        <v>0</v>
      </c>
      <c r="AD16" s="188">
        <v>0</v>
      </c>
    </row>
    <row r="17" spans="1:33" ht="19.8" thickBot="1">
      <c r="A17" s="198"/>
      <c r="B17" s="199"/>
      <c r="C17" s="59" t="s">
        <v>147</v>
      </c>
      <c r="D17" s="60">
        <v>15</v>
      </c>
      <c r="E17" s="200"/>
      <c r="F17" s="192"/>
      <c r="G17" s="176"/>
      <c r="H17" s="193"/>
      <c r="I17" s="178"/>
      <c r="J17" s="177"/>
      <c r="K17" s="192"/>
      <c r="L17" s="176"/>
      <c r="M17" s="177"/>
      <c r="N17" s="178"/>
      <c r="O17" s="193"/>
      <c r="P17" s="192"/>
      <c r="Q17" s="180"/>
      <c r="R17" s="182"/>
      <c r="S17" s="178"/>
      <c r="T17" s="193"/>
      <c r="U17" s="192"/>
      <c r="V17" s="180"/>
      <c r="W17" s="182"/>
      <c r="X17" s="178"/>
      <c r="Y17" s="193"/>
      <c r="Z17" s="192"/>
      <c r="AA17" s="180"/>
      <c r="AB17" s="182"/>
      <c r="AC17" s="178"/>
      <c r="AD17" s="188"/>
      <c r="AF17" s="83" t="s">
        <v>155</v>
      </c>
      <c r="AG17" s="84" t="s">
        <v>156</v>
      </c>
    </row>
    <row r="18" spans="1:33" ht="19.8" thickBot="1">
      <c r="A18" s="198"/>
      <c r="B18" s="189" t="s">
        <v>152</v>
      </c>
      <c r="C18" s="59" t="s">
        <v>146</v>
      </c>
      <c r="D18" s="60">
        <v>60</v>
      </c>
      <c r="E18" s="190">
        <v>600</v>
      </c>
      <c r="F18" s="192"/>
      <c r="G18" s="196">
        <f>(I18*2)</f>
        <v>26</v>
      </c>
      <c r="H18" s="185">
        <f>TRUNC((E18*G18)/60)</f>
        <v>260</v>
      </c>
      <c r="I18" s="186">
        <v>13</v>
      </c>
      <c r="J18" s="197">
        <v>130</v>
      </c>
      <c r="K18" s="192"/>
      <c r="L18" s="196">
        <f>(N18*2)</f>
        <v>34</v>
      </c>
      <c r="M18" s="197">
        <f>TRUNC((E18*L18)/60)</f>
        <v>340</v>
      </c>
      <c r="N18" s="186">
        <v>17</v>
      </c>
      <c r="O18" s="185">
        <v>170</v>
      </c>
      <c r="P18" s="192"/>
      <c r="Q18" s="207">
        <f>(S18*2)</f>
        <v>100</v>
      </c>
      <c r="R18" s="209">
        <f t="shared" ref="R18" si="5">TRUNC((E18*Q18)/60)</f>
        <v>1000</v>
      </c>
      <c r="S18" s="186">
        <v>50</v>
      </c>
      <c r="T18" s="185">
        <v>500</v>
      </c>
      <c r="U18" s="192"/>
      <c r="V18" s="207">
        <f>(X18*2)</f>
        <v>12</v>
      </c>
      <c r="W18" s="209">
        <f>TRUNC((E18*V18)/60)</f>
        <v>120</v>
      </c>
      <c r="X18" s="186">
        <v>6</v>
      </c>
      <c r="Y18" s="185">
        <v>60</v>
      </c>
      <c r="Z18" s="192"/>
      <c r="AA18" s="207">
        <f>(AC18*2)</f>
        <v>0</v>
      </c>
      <c r="AB18" s="209">
        <f>TRUNC((E18*AA18)/60)</f>
        <v>0</v>
      </c>
      <c r="AC18" s="186">
        <v>0</v>
      </c>
      <c r="AD18" s="187">
        <v>0</v>
      </c>
    </row>
    <row r="19" spans="1:33" ht="19.8" thickBot="1">
      <c r="A19" s="198"/>
      <c r="B19" s="189"/>
      <c r="C19" s="57" t="s">
        <v>147</v>
      </c>
      <c r="D19" s="58">
        <v>60</v>
      </c>
      <c r="E19" s="190"/>
      <c r="F19" s="192"/>
      <c r="G19" s="196"/>
      <c r="H19" s="185"/>
      <c r="I19" s="186"/>
      <c r="J19" s="197"/>
      <c r="K19" s="192"/>
      <c r="L19" s="196"/>
      <c r="M19" s="197"/>
      <c r="N19" s="186"/>
      <c r="O19" s="185"/>
      <c r="P19" s="192"/>
      <c r="Q19" s="208"/>
      <c r="R19" s="210"/>
      <c r="S19" s="186"/>
      <c r="T19" s="185"/>
      <c r="U19" s="192"/>
      <c r="V19" s="208"/>
      <c r="W19" s="210"/>
      <c r="X19" s="186"/>
      <c r="Y19" s="185"/>
      <c r="Z19" s="192"/>
      <c r="AA19" s="208"/>
      <c r="AB19" s="210"/>
      <c r="AC19" s="186"/>
      <c r="AD19" s="187"/>
    </row>
    <row r="20" spans="1:33" ht="19.8" thickBot="1">
      <c r="A20" s="61" t="s">
        <v>157</v>
      </c>
      <c r="B20" s="62"/>
      <c r="C20" s="63"/>
      <c r="D20" s="64"/>
      <c r="E20" s="65"/>
      <c r="F20" s="66">
        <v>2.5</v>
      </c>
      <c r="G20" s="67"/>
      <c r="H20" s="68"/>
      <c r="I20" s="69" t="s">
        <v>158</v>
      </c>
      <c r="J20" s="70"/>
      <c r="K20" s="66">
        <v>2.5</v>
      </c>
      <c r="L20" s="67"/>
      <c r="M20" s="70"/>
      <c r="N20" s="69" t="s">
        <v>159</v>
      </c>
      <c r="O20" s="68"/>
      <c r="P20" s="66">
        <v>2.5</v>
      </c>
      <c r="Q20" s="80"/>
      <c r="R20" s="81"/>
      <c r="S20" s="69" t="s">
        <v>159</v>
      </c>
      <c r="T20" s="71"/>
      <c r="U20" s="66">
        <v>2.5</v>
      </c>
      <c r="V20" s="80"/>
      <c r="W20" s="81"/>
      <c r="X20" s="69" t="s">
        <v>159</v>
      </c>
      <c r="Y20" s="71"/>
      <c r="Z20" s="66">
        <v>2.5</v>
      </c>
      <c r="AA20" s="80"/>
      <c r="AB20" s="81"/>
      <c r="AC20" s="69" t="s">
        <v>159</v>
      </c>
      <c r="AD20" s="71"/>
    </row>
    <row r="21" spans="1:33" ht="19.2">
      <c r="A21" s="51"/>
      <c r="B21" s="51"/>
      <c r="C21" s="51"/>
      <c r="D21" s="51"/>
      <c r="E21" s="52"/>
      <c r="F21" s="72">
        <f>SUM(F6:F20)</f>
        <v>100</v>
      </c>
      <c r="G21" s="51"/>
      <c r="H21" s="51"/>
      <c r="I21" s="51"/>
      <c r="J21" s="51"/>
      <c r="K21" s="73">
        <f>SUM(K6:K20)</f>
        <v>100</v>
      </c>
      <c r="L21" s="51"/>
      <c r="M21" s="51"/>
      <c r="N21" s="51"/>
      <c r="O21" s="51"/>
      <c r="P21" s="72">
        <f>SUM(P6:P20)</f>
        <v>100</v>
      </c>
      <c r="Q21" s="82"/>
      <c r="R21" s="82"/>
      <c r="S21" s="51"/>
      <c r="T21" s="51"/>
      <c r="U21" s="72">
        <f>SUM(U6:U20)</f>
        <v>100</v>
      </c>
      <c r="V21" s="82"/>
      <c r="W21" s="82"/>
      <c r="X21" s="51"/>
      <c r="Y21" s="51"/>
      <c r="Z21" s="72">
        <f>SUM(Z6:Z20)</f>
        <v>100</v>
      </c>
      <c r="AA21" s="82"/>
      <c r="AB21" s="82"/>
      <c r="AC21" s="51"/>
      <c r="AD21" s="51"/>
    </row>
    <row r="24" spans="1:33" ht="25.2">
      <c r="A24" s="220" t="s">
        <v>160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</row>
    <row r="25" spans="1:33" ht="19.2">
      <c r="A25" s="51"/>
      <c r="B25" s="51"/>
      <c r="C25" s="51"/>
      <c r="D25" s="51"/>
      <c r="E25" s="51"/>
      <c r="F25" s="221" t="s">
        <v>132</v>
      </c>
      <c r="G25" s="221"/>
      <c r="H25" s="221"/>
      <c r="I25" s="221"/>
      <c r="J25" s="221"/>
      <c r="K25" s="222" t="s">
        <v>133</v>
      </c>
      <c r="L25" s="222"/>
      <c r="M25" s="222"/>
      <c r="N25" s="222"/>
      <c r="O25" s="222"/>
      <c r="P25" s="223" t="s">
        <v>134</v>
      </c>
      <c r="Q25" s="223"/>
      <c r="R25" s="223"/>
      <c r="S25" s="223"/>
      <c r="T25" s="223"/>
      <c r="U25" s="224" t="s">
        <v>161</v>
      </c>
      <c r="V25" s="224"/>
      <c r="W25" s="224"/>
      <c r="X25" s="224"/>
      <c r="Y25" s="224"/>
      <c r="Z25" s="225" t="s">
        <v>136</v>
      </c>
      <c r="AA25" s="225"/>
      <c r="AB25" s="225"/>
      <c r="AC25" s="225"/>
      <c r="AD25" s="225"/>
    </row>
    <row r="26" spans="1:33" ht="50.4">
      <c r="A26" s="51"/>
      <c r="B26" s="51"/>
      <c r="C26" s="51"/>
      <c r="D26" s="52" t="s">
        <v>137</v>
      </c>
      <c r="E26" s="52" t="s">
        <v>138</v>
      </c>
      <c r="F26" s="52" t="s">
        <v>139</v>
      </c>
      <c r="G26" s="219" t="s">
        <v>140</v>
      </c>
      <c r="H26" s="219"/>
      <c r="I26" s="218" t="s">
        <v>141</v>
      </c>
      <c r="J26" s="218"/>
      <c r="K26" s="52" t="s">
        <v>139</v>
      </c>
      <c r="L26" s="219" t="s">
        <v>140</v>
      </c>
      <c r="M26" s="219"/>
      <c r="N26" s="218" t="s">
        <v>141</v>
      </c>
      <c r="O26" s="218"/>
      <c r="P26" s="52" t="s">
        <v>139</v>
      </c>
      <c r="Q26" s="226" t="s">
        <v>166</v>
      </c>
      <c r="R26" s="227"/>
      <c r="S26" s="219" t="s">
        <v>141</v>
      </c>
      <c r="T26" s="219"/>
      <c r="U26" s="52" t="s">
        <v>139</v>
      </c>
      <c r="V26" s="226" t="s">
        <v>166</v>
      </c>
      <c r="W26" s="227"/>
      <c r="X26" s="219" t="s">
        <v>141</v>
      </c>
      <c r="Y26" s="219"/>
      <c r="Z26" s="52" t="s">
        <v>139</v>
      </c>
      <c r="AA26" s="226" t="s">
        <v>166</v>
      </c>
      <c r="AB26" s="227"/>
      <c r="AC26" s="219" t="s">
        <v>141</v>
      </c>
      <c r="AD26" s="219"/>
    </row>
    <row r="27" spans="1:33" ht="19.8" thickBot="1">
      <c r="A27" s="51"/>
      <c r="B27" s="51"/>
      <c r="C27" s="51"/>
      <c r="D27" s="51"/>
      <c r="E27" s="52"/>
      <c r="F27" s="53"/>
      <c r="G27" s="54" t="s">
        <v>142</v>
      </c>
      <c r="H27" s="54" t="s">
        <v>143</v>
      </c>
      <c r="I27" s="54" t="s">
        <v>142</v>
      </c>
      <c r="J27" s="54" t="s">
        <v>144</v>
      </c>
      <c r="K27" s="53"/>
      <c r="L27" s="54" t="s">
        <v>142</v>
      </c>
      <c r="M27" s="54" t="s">
        <v>143</v>
      </c>
      <c r="N27" s="54" t="s">
        <v>142</v>
      </c>
      <c r="O27" s="54" t="s">
        <v>143</v>
      </c>
      <c r="P27" s="53"/>
      <c r="Q27" s="54" t="s">
        <v>142</v>
      </c>
      <c r="R27" s="54" t="s">
        <v>143</v>
      </c>
      <c r="S27" s="54" t="s">
        <v>142</v>
      </c>
      <c r="T27" s="54" t="s">
        <v>144</v>
      </c>
      <c r="U27" s="53"/>
      <c r="V27" s="54" t="s">
        <v>142</v>
      </c>
      <c r="W27" s="54" t="s">
        <v>143</v>
      </c>
      <c r="X27" s="54" t="s">
        <v>142</v>
      </c>
      <c r="Y27" s="54" t="s">
        <v>144</v>
      </c>
      <c r="Z27" s="53"/>
      <c r="AA27" s="54" t="s">
        <v>142</v>
      </c>
      <c r="AB27" s="54" t="s">
        <v>143</v>
      </c>
      <c r="AC27" s="54" t="s">
        <v>142</v>
      </c>
      <c r="AD27" s="54" t="s">
        <v>144</v>
      </c>
    </row>
    <row r="28" spans="1:33" ht="19.8" thickBot="1">
      <c r="A28" s="198" t="s">
        <v>145</v>
      </c>
      <c r="B28" s="215"/>
      <c r="C28" s="55" t="s">
        <v>146</v>
      </c>
      <c r="D28" s="56">
        <v>80</v>
      </c>
      <c r="E28" s="200">
        <v>60</v>
      </c>
      <c r="F28" s="201">
        <v>62.5</v>
      </c>
      <c r="G28" s="176">
        <f>I28*2</f>
        <v>234</v>
      </c>
      <c r="H28" s="193">
        <f>TRUNC((E28*G28)/60)</f>
        <v>234</v>
      </c>
      <c r="I28" s="178">
        <v>117</v>
      </c>
      <c r="J28" s="177">
        <v>117</v>
      </c>
      <c r="K28" s="201">
        <v>45</v>
      </c>
      <c r="L28" s="176">
        <f>N28*2</f>
        <v>168</v>
      </c>
      <c r="M28" s="177">
        <f>TRUNC((E28*L28)/60)</f>
        <v>168</v>
      </c>
      <c r="N28" s="178">
        <v>84</v>
      </c>
      <c r="O28" s="193">
        <v>84</v>
      </c>
      <c r="P28" s="192">
        <v>35</v>
      </c>
      <c r="Q28" s="179">
        <f>(S28*2)</f>
        <v>130</v>
      </c>
      <c r="R28" s="181">
        <f>TRUNC((E28*Q28)/60)</f>
        <v>130</v>
      </c>
      <c r="S28" s="178">
        <v>65</v>
      </c>
      <c r="T28" s="193">
        <v>65</v>
      </c>
      <c r="U28" s="192">
        <v>35</v>
      </c>
      <c r="V28" s="179">
        <f>(X28*2)</f>
        <v>130</v>
      </c>
      <c r="W28" s="181">
        <f>TRUNC((E28*V28)/60)</f>
        <v>130</v>
      </c>
      <c r="X28" s="178">
        <v>65</v>
      </c>
      <c r="Y28" s="193">
        <v>65</v>
      </c>
      <c r="Z28" s="192">
        <v>80.5</v>
      </c>
      <c r="AA28" s="179">
        <f>(AC28*2)</f>
        <v>302</v>
      </c>
      <c r="AB28" s="181">
        <f>TRUNC((E28*AA28)/60)</f>
        <v>302</v>
      </c>
      <c r="AC28" s="178">
        <v>151</v>
      </c>
      <c r="AD28" s="188">
        <v>151</v>
      </c>
    </row>
    <row r="29" spans="1:33" ht="19.8" thickBot="1">
      <c r="A29" s="198"/>
      <c r="B29" s="215"/>
      <c r="C29" s="57" t="s">
        <v>147</v>
      </c>
      <c r="D29" s="58">
        <v>80</v>
      </c>
      <c r="E29" s="200"/>
      <c r="F29" s="203"/>
      <c r="G29" s="176"/>
      <c r="H29" s="193"/>
      <c r="I29" s="178"/>
      <c r="J29" s="177"/>
      <c r="K29" s="203"/>
      <c r="L29" s="176"/>
      <c r="M29" s="177"/>
      <c r="N29" s="178"/>
      <c r="O29" s="193"/>
      <c r="P29" s="192"/>
      <c r="Q29" s="208"/>
      <c r="R29" s="210"/>
      <c r="S29" s="178"/>
      <c r="T29" s="193"/>
      <c r="U29" s="192"/>
      <c r="V29" s="208"/>
      <c r="W29" s="210"/>
      <c r="X29" s="178"/>
      <c r="Y29" s="193"/>
      <c r="Z29" s="192"/>
      <c r="AA29" s="208"/>
      <c r="AB29" s="210"/>
      <c r="AC29" s="178"/>
      <c r="AD29" s="188"/>
    </row>
    <row r="30" spans="1:33" ht="19.8" thickBot="1">
      <c r="A30" s="198" t="s">
        <v>148</v>
      </c>
      <c r="B30" s="215"/>
      <c r="C30" s="55" t="s">
        <v>146</v>
      </c>
      <c r="D30" s="56">
        <v>30</v>
      </c>
      <c r="E30" s="200">
        <v>20</v>
      </c>
      <c r="F30" s="201">
        <v>12</v>
      </c>
      <c r="G30" s="176">
        <f t="shared" ref="G30" si="6">I30*2</f>
        <v>120</v>
      </c>
      <c r="H30" s="193">
        <f>TRUNC((E30*G30)/60)</f>
        <v>40</v>
      </c>
      <c r="I30" s="178">
        <v>60</v>
      </c>
      <c r="J30" s="177">
        <v>20</v>
      </c>
      <c r="K30" s="201">
        <v>21</v>
      </c>
      <c r="L30" s="176">
        <f t="shared" ref="L30" si="7">N30*2</f>
        <v>210</v>
      </c>
      <c r="M30" s="177">
        <f>TRUNC((E30*L30)/60)</f>
        <v>70</v>
      </c>
      <c r="N30" s="178">
        <v>105</v>
      </c>
      <c r="O30" s="193">
        <v>35</v>
      </c>
      <c r="P30" s="192">
        <v>10</v>
      </c>
      <c r="Q30" s="179">
        <f>(S30*2)</f>
        <v>100</v>
      </c>
      <c r="R30" s="181">
        <f t="shared" ref="R30" si="8">TRUNC((E30*Q30)/60)</f>
        <v>33</v>
      </c>
      <c r="S30" s="178">
        <v>50</v>
      </c>
      <c r="T30" s="193">
        <v>16</v>
      </c>
      <c r="U30" s="192">
        <v>14</v>
      </c>
      <c r="V30" s="179">
        <f t="shared" ref="V30" si="9">(X30*2)</f>
        <v>140</v>
      </c>
      <c r="W30" s="181">
        <f t="shared" ref="W30" si="10">TRUNC((E30*V30)/60)</f>
        <v>46</v>
      </c>
      <c r="X30" s="178">
        <v>70</v>
      </c>
      <c r="Y30" s="193">
        <v>23</v>
      </c>
      <c r="Z30" s="192">
        <v>10</v>
      </c>
      <c r="AA30" s="179">
        <f>(AC30*2)</f>
        <v>100</v>
      </c>
      <c r="AB30" s="181">
        <f t="shared" ref="AB30" si="11">TRUNC((E30*AA30)/60)</f>
        <v>33</v>
      </c>
      <c r="AC30" s="178">
        <v>50</v>
      </c>
      <c r="AD30" s="188">
        <v>16</v>
      </c>
    </row>
    <row r="31" spans="1:33" ht="19.8" thickBot="1">
      <c r="A31" s="198"/>
      <c r="B31" s="215"/>
      <c r="C31" s="57" t="s">
        <v>147</v>
      </c>
      <c r="D31" s="58">
        <v>30</v>
      </c>
      <c r="E31" s="200"/>
      <c r="F31" s="203"/>
      <c r="G31" s="176"/>
      <c r="H31" s="193"/>
      <c r="I31" s="178"/>
      <c r="J31" s="177"/>
      <c r="K31" s="203"/>
      <c r="L31" s="176"/>
      <c r="M31" s="177"/>
      <c r="N31" s="178"/>
      <c r="O31" s="193"/>
      <c r="P31" s="192"/>
      <c r="Q31" s="208"/>
      <c r="R31" s="210"/>
      <c r="S31" s="178"/>
      <c r="T31" s="193"/>
      <c r="U31" s="192"/>
      <c r="V31" s="208"/>
      <c r="W31" s="210"/>
      <c r="X31" s="178"/>
      <c r="Y31" s="193"/>
      <c r="Z31" s="192"/>
      <c r="AA31" s="208"/>
      <c r="AB31" s="210"/>
      <c r="AC31" s="178"/>
      <c r="AD31" s="188"/>
    </row>
    <row r="32" spans="1:33" ht="19.8" thickBot="1">
      <c r="A32" s="198" t="s">
        <v>149</v>
      </c>
      <c r="B32" s="215"/>
      <c r="C32" s="55" t="s">
        <v>146</v>
      </c>
      <c r="D32" s="56">
        <v>80</v>
      </c>
      <c r="E32" s="200">
        <v>60</v>
      </c>
      <c r="F32" s="201">
        <v>7</v>
      </c>
      <c r="G32" s="176">
        <f t="shared" ref="G32" si="12">I32*2</f>
        <v>26</v>
      </c>
      <c r="H32" s="193">
        <f>TRUNC((E32*G32)/60)</f>
        <v>26</v>
      </c>
      <c r="I32" s="178">
        <v>13</v>
      </c>
      <c r="J32" s="177">
        <v>13</v>
      </c>
      <c r="K32" s="201">
        <v>7</v>
      </c>
      <c r="L32" s="176">
        <f t="shared" ref="L32" si="13">N32*2</f>
        <v>26</v>
      </c>
      <c r="M32" s="177">
        <f>TRUNC((E32*L32)/60)</f>
        <v>26</v>
      </c>
      <c r="N32" s="178">
        <v>13</v>
      </c>
      <c r="O32" s="193">
        <v>13</v>
      </c>
      <c r="P32" s="192">
        <v>7</v>
      </c>
      <c r="Q32" s="179">
        <f>(S32*2)</f>
        <v>26</v>
      </c>
      <c r="R32" s="181">
        <f t="shared" ref="R32" si="14">TRUNC((E32*Q32)/60)</f>
        <v>26</v>
      </c>
      <c r="S32" s="178">
        <v>13</v>
      </c>
      <c r="T32" s="193">
        <v>13</v>
      </c>
      <c r="U32" s="192">
        <v>38.5</v>
      </c>
      <c r="V32" s="179">
        <f t="shared" ref="V32" si="15">(X32*2)</f>
        <v>144</v>
      </c>
      <c r="W32" s="181">
        <f t="shared" ref="W32" si="16">TRUNC((E32*V32)/60)</f>
        <v>144</v>
      </c>
      <c r="X32" s="178">
        <v>72</v>
      </c>
      <c r="Y32" s="193">
        <v>72</v>
      </c>
      <c r="Z32" s="192">
        <v>7</v>
      </c>
      <c r="AA32" s="179">
        <f>(AC32*2)</f>
        <v>26</v>
      </c>
      <c r="AB32" s="181">
        <f t="shared" ref="AB32" si="17">TRUNC((E32*AA32)/60)</f>
        <v>26</v>
      </c>
      <c r="AC32" s="178">
        <v>13</v>
      </c>
      <c r="AD32" s="188">
        <v>13</v>
      </c>
    </row>
    <row r="33" spans="1:32" ht="19.8" thickBot="1">
      <c r="A33" s="198"/>
      <c r="B33" s="215"/>
      <c r="C33" s="57" t="s">
        <v>147</v>
      </c>
      <c r="D33" s="58">
        <v>80</v>
      </c>
      <c r="E33" s="200"/>
      <c r="F33" s="203"/>
      <c r="G33" s="176"/>
      <c r="H33" s="193"/>
      <c r="I33" s="178"/>
      <c r="J33" s="177"/>
      <c r="K33" s="203"/>
      <c r="L33" s="176"/>
      <c r="M33" s="177"/>
      <c r="N33" s="178"/>
      <c r="O33" s="193"/>
      <c r="P33" s="192"/>
      <c r="Q33" s="208"/>
      <c r="R33" s="210"/>
      <c r="S33" s="178"/>
      <c r="T33" s="193"/>
      <c r="U33" s="192"/>
      <c r="V33" s="208"/>
      <c r="W33" s="210"/>
      <c r="X33" s="178"/>
      <c r="Y33" s="193"/>
      <c r="Z33" s="192"/>
      <c r="AA33" s="208"/>
      <c r="AB33" s="210"/>
      <c r="AC33" s="178"/>
      <c r="AD33" s="188"/>
    </row>
    <row r="34" spans="1:32" ht="19.8" thickBot="1">
      <c r="A34" s="198" t="s">
        <v>150</v>
      </c>
      <c r="B34" s="199" t="s">
        <v>151</v>
      </c>
      <c r="C34" s="55" t="s">
        <v>146</v>
      </c>
      <c r="D34" s="56">
        <v>15</v>
      </c>
      <c r="E34" s="200">
        <v>20</v>
      </c>
      <c r="F34" s="201">
        <v>5</v>
      </c>
      <c r="G34" s="176">
        <f t="shared" ref="G34" si="18">I34*2</f>
        <v>100</v>
      </c>
      <c r="H34" s="193">
        <f>TRUNC((E34*G34)/60)</f>
        <v>33</v>
      </c>
      <c r="I34" s="178">
        <v>50</v>
      </c>
      <c r="J34" s="177">
        <v>16</v>
      </c>
      <c r="K34" s="201">
        <v>10.5</v>
      </c>
      <c r="L34" s="176">
        <f t="shared" ref="L34" si="19">N34*2</f>
        <v>210</v>
      </c>
      <c r="M34" s="177">
        <f>TRUNC((E34*L34)/60)</f>
        <v>70</v>
      </c>
      <c r="N34" s="178">
        <v>105</v>
      </c>
      <c r="O34" s="193">
        <v>35</v>
      </c>
      <c r="P34" s="192">
        <v>5</v>
      </c>
      <c r="Q34" s="179">
        <f>(S34*2)</f>
        <v>100</v>
      </c>
      <c r="R34" s="181">
        <f t="shared" ref="R34" si="20">TRUNC((E34*Q34)/60)</f>
        <v>33</v>
      </c>
      <c r="S34" s="178">
        <v>50</v>
      </c>
      <c r="T34" s="193">
        <v>16</v>
      </c>
      <c r="U34" s="192">
        <v>5</v>
      </c>
      <c r="V34" s="179">
        <f t="shared" ref="V34" si="21">(X34*2)</f>
        <v>100</v>
      </c>
      <c r="W34" s="181">
        <f t="shared" ref="W34" si="22">TRUNC((E34*V34)/60)</f>
        <v>33</v>
      </c>
      <c r="X34" s="178">
        <v>50</v>
      </c>
      <c r="Y34" s="193">
        <v>16</v>
      </c>
      <c r="Z34" s="192">
        <v>0</v>
      </c>
      <c r="AA34" s="179">
        <f>(AC34*2)</f>
        <v>0</v>
      </c>
      <c r="AB34" s="181">
        <f t="shared" ref="AB34" si="23">TRUNC((E34*AA34)/60)</f>
        <v>0</v>
      </c>
      <c r="AC34" s="178">
        <v>0</v>
      </c>
      <c r="AD34" s="188">
        <v>0</v>
      </c>
    </row>
    <row r="35" spans="1:32" ht="19.8" thickBot="1">
      <c r="A35" s="198"/>
      <c r="B35" s="199"/>
      <c r="C35" s="59" t="s">
        <v>147</v>
      </c>
      <c r="D35" s="60">
        <v>15</v>
      </c>
      <c r="E35" s="200"/>
      <c r="F35" s="202"/>
      <c r="G35" s="176"/>
      <c r="H35" s="193"/>
      <c r="I35" s="178"/>
      <c r="J35" s="177"/>
      <c r="K35" s="202"/>
      <c r="L35" s="176"/>
      <c r="M35" s="177"/>
      <c r="N35" s="178"/>
      <c r="O35" s="193"/>
      <c r="P35" s="192"/>
      <c r="Q35" s="180"/>
      <c r="R35" s="182"/>
      <c r="S35" s="178"/>
      <c r="T35" s="193"/>
      <c r="U35" s="192"/>
      <c r="V35" s="180"/>
      <c r="W35" s="182"/>
      <c r="X35" s="178"/>
      <c r="Y35" s="193"/>
      <c r="Z35" s="192"/>
      <c r="AA35" s="180"/>
      <c r="AB35" s="182"/>
      <c r="AC35" s="178"/>
      <c r="AD35" s="188"/>
      <c r="AF35" s="78"/>
    </row>
    <row r="36" spans="1:32" ht="19.8" thickBot="1">
      <c r="A36" s="198"/>
      <c r="B36" s="189" t="s">
        <v>152</v>
      </c>
      <c r="C36" s="59" t="s">
        <v>146</v>
      </c>
      <c r="D36" s="60">
        <v>15</v>
      </c>
      <c r="E36" s="190">
        <v>100</v>
      </c>
      <c r="F36" s="202"/>
      <c r="G36" s="196">
        <f t="shared" ref="G36" si="24">I36*2</f>
        <v>100</v>
      </c>
      <c r="H36" s="185">
        <f>TRUNC((E36*G36)/60)</f>
        <v>166</v>
      </c>
      <c r="I36" s="186">
        <v>50</v>
      </c>
      <c r="J36" s="197">
        <v>83</v>
      </c>
      <c r="K36" s="202"/>
      <c r="L36" s="196">
        <f t="shared" ref="L36" si="25">N36*2</f>
        <v>210</v>
      </c>
      <c r="M36" s="197">
        <f>TRUNC((E36*L36)/60)</f>
        <v>350</v>
      </c>
      <c r="N36" s="186">
        <v>105</v>
      </c>
      <c r="O36" s="185">
        <v>175</v>
      </c>
      <c r="P36" s="192"/>
      <c r="Q36" s="207">
        <f>(S36*2)</f>
        <v>100</v>
      </c>
      <c r="R36" s="209">
        <f t="shared" ref="R36" si="26">TRUNC((E36*Q36)/60)</f>
        <v>166</v>
      </c>
      <c r="S36" s="186">
        <v>50</v>
      </c>
      <c r="T36" s="185">
        <v>83</v>
      </c>
      <c r="U36" s="192"/>
      <c r="V36" s="207">
        <f t="shared" ref="V36" si="27">(X36*2)</f>
        <v>100</v>
      </c>
      <c r="W36" s="209">
        <f t="shared" ref="W36" si="28">TRUNC((E36*V36)/60)</f>
        <v>166</v>
      </c>
      <c r="X36" s="186">
        <v>50</v>
      </c>
      <c r="Y36" s="185">
        <v>83</v>
      </c>
      <c r="Z36" s="192"/>
      <c r="AA36" s="207">
        <f>(AC36*2)</f>
        <v>0</v>
      </c>
      <c r="AB36" s="209">
        <f t="shared" ref="AB36" si="29">TRUNC((E36*AA36)/60)</f>
        <v>0</v>
      </c>
      <c r="AC36" s="186">
        <v>0</v>
      </c>
      <c r="AD36" s="187">
        <v>0</v>
      </c>
    </row>
    <row r="37" spans="1:32" ht="19.8" thickBot="1">
      <c r="A37" s="198"/>
      <c r="B37" s="189"/>
      <c r="C37" s="57" t="s">
        <v>147</v>
      </c>
      <c r="D37" s="58">
        <v>15</v>
      </c>
      <c r="E37" s="190"/>
      <c r="F37" s="203"/>
      <c r="G37" s="196"/>
      <c r="H37" s="185"/>
      <c r="I37" s="186"/>
      <c r="J37" s="197"/>
      <c r="K37" s="203"/>
      <c r="L37" s="196"/>
      <c r="M37" s="197"/>
      <c r="N37" s="186"/>
      <c r="O37" s="185"/>
      <c r="P37" s="192"/>
      <c r="Q37" s="208"/>
      <c r="R37" s="210"/>
      <c r="S37" s="186"/>
      <c r="T37" s="185"/>
      <c r="U37" s="192"/>
      <c r="V37" s="208"/>
      <c r="W37" s="210"/>
      <c r="X37" s="186"/>
      <c r="Y37" s="185"/>
      <c r="Z37" s="192"/>
      <c r="AA37" s="208"/>
      <c r="AB37" s="210"/>
      <c r="AC37" s="186"/>
      <c r="AD37" s="187"/>
    </row>
    <row r="38" spans="1:32" ht="19.8" thickBot="1">
      <c r="A38" s="198" t="s">
        <v>153</v>
      </c>
      <c r="B38" s="199" t="s">
        <v>154</v>
      </c>
      <c r="C38" s="55" t="s">
        <v>146</v>
      </c>
      <c r="D38" s="56">
        <v>15</v>
      </c>
      <c r="E38" s="200">
        <v>20</v>
      </c>
      <c r="F38" s="201">
        <v>11</v>
      </c>
      <c r="G38" s="176">
        <f t="shared" ref="G38" si="30">I38*2</f>
        <v>220</v>
      </c>
      <c r="H38" s="193">
        <f>TRUNC((E38*G38)/60)</f>
        <v>73</v>
      </c>
      <c r="I38" s="178">
        <v>110</v>
      </c>
      <c r="J38" s="177">
        <v>36</v>
      </c>
      <c r="K38" s="201">
        <v>14</v>
      </c>
      <c r="L38" s="176">
        <f t="shared" ref="L38" si="31">N38*2</f>
        <v>280</v>
      </c>
      <c r="M38" s="177">
        <f>TRUNC((E38*L38)/60)</f>
        <v>93</v>
      </c>
      <c r="N38" s="178">
        <v>140</v>
      </c>
      <c r="O38" s="193">
        <v>46</v>
      </c>
      <c r="P38" s="192">
        <v>40.5</v>
      </c>
      <c r="Q38" s="179">
        <f>(S38*2)</f>
        <v>812</v>
      </c>
      <c r="R38" s="181">
        <f t="shared" ref="R38" si="32">TRUNC((E38*Q38)/60)</f>
        <v>270</v>
      </c>
      <c r="S38" s="178">
        <v>406</v>
      </c>
      <c r="T38" s="193">
        <v>135</v>
      </c>
      <c r="U38" s="192">
        <v>5</v>
      </c>
      <c r="V38" s="179">
        <f t="shared" ref="V38" si="33">(X38*2)</f>
        <v>100</v>
      </c>
      <c r="W38" s="181">
        <f t="shared" ref="W38" si="34">TRUNC((E38*V38)/60)</f>
        <v>33</v>
      </c>
      <c r="X38" s="178">
        <v>50</v>
      </c>
      <c r="Y38" s="193">
        <v>16</v>
      </c>
      <c r="Z38" s="192">
        <v>0</v>
      </c>
      <c r="AA38" s="179">
        <f>(AC38*2)</f>
        <v>0</v>
      </c>
      <c r="AB38" s="181">
        <f t="shared" ref="AB38" si="35">TRUNC((E38*AA38)/60)</f>
        <v>0</v>
      </c>
      <c r="AC38" s="178">
        <v>0</v>
      </c>
      <c r="AD38" s="188">
        <v>0</v>
      </c>
    </row>
    <row r="39" spans="1:32" ht="19.8" thickBot="1">
      <c r="A39" s="198"/>
      <c r="B39" s="199"/>
      <c r="C39" s="59" t="s">
        <v>147</v>
      </c>
      <c r="D39" s="60">
        <v>15</v>
      </c>
      <c r="E39" s="200"/>
      <c r="F39" s="202"/>
      <c r="G39" s="176"/>
      <c r="H39" s="193"/>
      <c r="I39" s="178"/>
      <c r="J39" s="177"/>
      <c r="K39" s="202"/>
      <c r="L39" s="176"/>
      <c r="M39" s="177"/>
      <c r="N39" s="178"/>
      <c r="O39" s="193"/>
      <c r="P39" s="192"/>
      <c r="Q39" s="180"/>
      <c r="R39" s="182"/>
      <c r="S39" s="178"/>
      <c r="T39" s="193"/>
      <c r="U39" s="192"/>
      <c r="V39" s="180"/>
      <c r="W39" s="182"/>
      <c r="X39" s="178"/>
      <c r="Y39" s="193"/>
      <c r="Z39" s="192"/>
      <c r="AA39" s="180"/>
      <c r="AB39" s="182"/>
      <c r="AC39" s="178"/>
      <c r="AD39" s="188"/>
    </row>
    <row r="40" spans="1:32" ht="19.8" thickBot="1">
      <c r="A40" s="198"/>
      <c r="B40" s="189" t="s">
        <v>152</v>
      </c>
      <c r="C40" s="59" t="s">
        <v>146</v>
      </c>
      <c r="D40" s="60">
        <v>60</v>
      </c>
      <c r="E40" s="190">
        <v>600</v>
      </c>
      <c r="F40" s="202"/>
      <c r="G40" s="196">
        <f t="shared" ref="G40" si="36">I40*2</f>
        <v>54</v>
      </c>
      <c r="H40" s="185">
        <f>TRUNC((E40*G40)/60)</f>
        <v>540</v>
      </c>
      <c r="I40" s="186">
        <v>27</v>
      </c>
      <c r="J40" s="197">
        <v>270</v>
      </c>
      <c r="K40" s="202"/>
      <c r="L40" s="196">
        <f t="shared" ref="L40" si="37">N40*2</f>
        <v>70</v>
      </c>
      <c r="M40" s="197">
        <f>TRUNC((E40*L40)/60)</f>
        <v>700</v>
      </c>
      <c r="N40" s="186">
        <v>35</v>
      </c>
      <c r="O40" s="185">
        <v>350</v>
      </c>
      <c r="P40" s="192"/>
      <c r="Q40" s="207">
        <f>(S40*2)</f>
        <v>202</v>
      </c>
      <c r="R40" s="209">
        <f t="shared" ref="R40" si="38">TRUNC((E40*Q40)/60)</f>
        <v>2020</v>
      </c>
      <c r="S40" s="186">
        <v>101</v>
      </c>
      <c r="T40" s="185">
        <v>1010</v>
      </c>
      <c r="U40" s="192"/>
      <c r="V40" s="207">
        <f t="shared" ref="V40" si="39">(X40*2)</f>
        <v>24</v>
      </c>
      <c r="W40" s="209">
        <f t="shared" ref="W40" si="40">TRUNC((E40*V40)/60)</f>
        <v>240</v>
      </c>
      <c r="X40" s="186">
        <v>12</v>
      </c>
      <c r="Y40" s="185">
        <v>120</v>
      </c>
      <c r="Z40" s="192"/>
      <c r="AA40" s="207">
        <f>(AC40*2)</f>
        <v>0</v>
      </c>
      <c r="AB40" s="209">
        <f t="shared" ref="AB40" si="41">TRUNC((E40*AA40)/60)</f>
        <v>0</v>
      </c>
      <c r="AC40" s="186">
        <v>0</v>
      </c>
      <c r="AD40" s="187">
        <v>0</v>
      </c>
    </row>
    <row r="41" spans="1:32" ht="19.8" thickBot="1">
      <c r="A41" s="198"/>
      <c r="B41" s="189"/>
      <c r="C41" s="57" t="s">
        <v>147</v>
      </c>
      <c r="D41" s="58">
        <v>60</v>
      </c>
      <c r="E41" s="190"/>
      <c r="F41" s="203"/>
      <c r="G41" s="196"/>
      <c r="H41" s="185"/>
      <c r="I41" s="186"/>
      <c r="J41" s="197"/>
      <c r="K41" s="203"/>
      <c r="L41" s="196"/>
      <c r="M41" s="197"/>
      <c r="N41" s="186"/>
      <c r="O41" s="185"/>
      <c r="P41" s="192"/>
      <c r="Q41" s="208"/>
      <c r="R41" s="210"/>
      <c r="S41" s="186"/>
      <c r="T41" s="185"/>
      <c r="U41" s="192"/>
      <c r="V41" s="208"/>
      <c r="W41" s="210"/>
      <c r="X41" s="186"/>
      <c r="Y41" s="185"/>
      <c r="Z41" s="192"/>
      <c r="AA41" s="208"/>
      <c r="AB41" s="210"/>
      <c r="AC41" s="186"/>
      <c r="AD41" s="187"/>
    </row>
    <row r="42" spans="1:32" ht="19.8" thickBot="1">
      <c r="A42" s="61" t="s">
        <v>157</v>
      </c>
      <c r="B42" s="62"/>
      <c r="C42" s="63"/>
      <c r="D42" s="64"/>
      <c r="E42" s="65"/>
      <c r="F42" s="66">
        <v>2.5</v>
      </c>
      <c r="G42" s="67"/>
      <c r="H42" s="68"/>
      <c r="I42" s="74" t="s">
        <v>162</v>
      </c>
      <c r="J42" s="70"/>
      <c r="K42" s="66">
        <v>2.5</v>
      </c>
      <c r="L42" s="67"/>
      <c r="M42" s="70"/>
      <c r="N42" s="74" t="s">
        <v>162</v>
      </c>
      <c r="O42" s="68"/>
      <c r="P42" s="66">
        <v>2.5</v>
      </c>
      <c r="Q42" s="80"/>
      <c r="R42" s="81"/>
      <c r="S42" s="74" t="s">
        <v>162</v>
      </c>
      <c r="T42" s="71"/>
      <c r="U42" s="66">
        <v>2.5</v>
      </c>
      <c r="V42" s="80"/>
      <c r="W42" s="81"/>
      <c r="X42" s="74" t="s">
        <v>162</v>
      </c>
      <c r="Y42" s="71"/>
      <c r="Z42" s="66">
        <v>2.5</v>
      </c>
      <c r="AA42" s="80"/>
      <c r="AB42" s="81"/>
      <c r="AC42" s="74" t="s">
        <v>162</v>
      </c>
      <c r="AD42" s="71"/>
    </row>
    <row r="43" spans="1:32" ht="19.2">
      <c r="A43" s="51"/>
      <c r="B43" s="51"/>
      <c r="C43" s="51"/>
      <c r="D43" s="51"/>
      <c r="E43" s="52"/>
      <c r="F43" s="72">
        <f>SUM(F28:F42)</f>
        <v>100</v>
      </c>
      <c r="G43" s="51"/>
      <c r="H43" s="51"/>
      <c r="I43" s="51"/>
      <c r="J43" s="51"/>
      <c r="K43" s="72">
        <f>SUM(K28:K42)</f>
        <v>100</v>
      </c>
      <c r="L43" s="51"/>
      <c r="M43" s="51"/>
      <c r="N43" s="51"/>
      <c r="O43" s="51"/>
      <c r="P43" s="72">
        <f>SUM(P28:P42)</f>
        <v>100</v>
      </c>
      <c r="Q43" s="82"/>
      <c r="R43" s="82"/>
      <c r="S43" s="51"/>
      <c r="T43" s="51"/>
      <c r="U43" s="72">
        <f>SUM(U28:U42)</f>
        <v>100</v>
      </c>
      <c r="V43" s="82"/>
      <c r="W43" s="82"/>
      <c r="X43" s="51"/>
      <c r="Y43" s="51"/>
      <c r="Z43" s="72">
        <f>SUM(Z28:Z42)</f>
        <v>100</v>
      </c>
      <c r="AA43" s="82"/>
      <c r="AB43" s="82"/>
      <c r="AC43" s="51"/>
      <c r="AD43" s="51"/>
    </row>
    <row r="46" spans="1:32" ht="25.2">
      <c r="A46" s="220" t="s">
        <v>163</v>
      </c>
      <c r="B46" s="220"/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220"/>
      <c r="AD46" s="220"/>
    </row>
    <row r="47" spans="1:32" ht="19.2">
      <c r="A47" s="51"/>
      <c r="B47" s="51"/>
      <c r="C47" s="51"/>
      <c r="D47" s="51"/>
      <c r="E47" s="51"/>
      <c r="F47" s="221" t="s">
        <v>132</v>
      </c>
      <c r="G47" s="221"/>
      <c r="H47" s="221"/>
      <c r="I47" s="221"/>
      <c r="J47" s="221"/>
      <c r="K47" s="222" t="s">
        <v>133</v>
      </c>
      <c r="L47" s="222"/>
      <c r="M47" s="222"/>
      <c r="N47" s="222"/>
      <c r="O47" s="222"/>
      <c r="P47" s="223" t="s">
        <v>134</v>
      </c>
      <c r="Q47" s="223"/>
      <c r="R47" s="223"/>
      <c r="S47" s="223"/>
      <c r="T47" s="223"/>
      <c r="U47" s="224" t="s">
        <v>161</v>
      </c>
      <c r="V47" s="224"/>
      <c r="W47" s="224"/>
      <c r="X47" s="224"/>
      <c r="Y47" s="224"/>
      <c r="Z47" s="225" t="s">
        <v>136</v>
      </c>
      <c r="AA47" s="225"/>
      <c r="AB47" s="225"/>
      <c r="AC47" s="225"/>
      <c r="AD47" s="225"/>
    </row>
    <row r="48" spans="1:32" ht="51.45" customHeight="1">
      <c r="A48" s="51"/>
      <c r="B48" s="51"/>
      <c r="C48" s="51"/>
      <c r="D48" s="52" t="s">
        <v>137</v>
      </c>
      <c r="E48" s="52" t="s">
        <v>138</v>
      </c>
      <c r="F48" s="52" t="s">
        <v>139</v>
      </c>
      <c r="G48" s="219" t="s">
        <v>140</v>
      </c>
      <c r="H48" s="219"/>
      <c r="I48" s="218" t="s">
        <v>141</v>
      </c>
      <c r="J48" s="218"/>
      <c r="K48" s="52" t="s">
        <v>139</v>
      </c>
      <c r="L48" s="219" t="s">
        <v>140</v>
      </c>
      <c r="M48" s="219"/>
      <c r="N48" s="218" t="s">
        <v>141</v>
      </c>
      <c r="O48" s="218"/>
      <c r="P48" s="52" t="s">
        <v>139</v>
      </c>
      <c r="Q48" s="226" t="s">
        <v>166</v>
      </c>
      <c r="R48" s="227"/>
      <c r="S48" s="219" t="s">
        <v>141</v>
      </c>
      <c r="T48" s="219"/>
      <c r="U48" s="52" t="s">
        <v>139</v>
      </c>
      <c r="V48" s="226" t="s">
        <v>166</v>
      </c>
      <c r="W48" s="227"/>
      <c r="X48" s="218" t="s">
        <v>141</v>
      </c>
      <c r="Y48" s="218"/>
      <c r="Z48" s="52" t="s">
        <v>139</v>
      </c>
      <c r="AA48" s="226" t="s">
        <v>166</v>
      </c>
      <c r="AB48" s="227"/>
      <c r="AC48" s="218" t="s">
        <v>141</v>
      </c>
      <c r="AD48" s="218"/>
    </row>
    <row r="49" spans="1:30" ht="19.8" thickBot="1">
      <c r="A49" s="51"/>
      <c r="B49" s="51"/>
      <c r="C49" s="51"/>
      <c r="D49" s="51"/>
      <c r="E49" s="52"/>
      <c r="F49" s="53"/>
      <c r="G49" s="54" t="s">
        <v>142</v>
      </c>
      <c r="H49" s="54" t="s">
        <v>143</v>
      </c>
      <c r="I49" s="54" t="s">
        <v>142</v>
      </c>
      <c r="J49" s="54" t="s">
        <v>144</v>
      </c>
      <c r="K49" s="53"/>
      <c r="L49" s="54" t="s">
        <v>142</v>
      </c>
      <c r="M49" s="54" t="s">
        <v>143</v>
      </c>
      <c r="N49" s="54" t="s">
        <v>142</v>
      </c>
      <c r="O49" s="54" t="s">
        <v>144</v>
      </c>
      <c r="P49" s="53"/>
      <c r="Q49" s="54" t="s">
        <v>142</v>
      </c>
      <c r="R49" s="54" t="s">
        <v>143</v>
      </c>
      <c r="S49" s="54" t="s">
        <v>142</v>
      </c>
      <c r="T49" s="54" t="s">
        <v>144</v>
      </c>
      <c r="U49" s="53"/>
      <c r="V49" s="54" t="s">
        <v>142</v>
      </c>
      <c r="W49" s="54" t="s">
        <v>143</v>
      </c>
      <c r="X49" s="54" t="s">
        <v>142</v>
      </c>
      <c r="Y49" s="54" t="s">
        <v>144</v>
      </c>
      <c r="Z49" s="53"/>
      <c r="AA49" s="54" t="s">
        <v>142</v>
      </c>
      <c r="AB49" s="54" t="s">
        <v>143</v>
      </c>
      <c r="AC49" s="54" t="s">
        <v>142</v>
      </c>
      <c r="AD49" s="54" t="s">
        <v>144</v>
      </c>
    </row>
    <row r="50" spans="1:30" ht="19.8" thickBot="1">
      <c r="A50" s="198" t="s">
        <v>145</v>
      </c>
      <c r="B50" s="215"/>
      <c r="C50" s="55" t="s">
        <v>146</v>
      </c>
      <c r="D50" s="56">
        <v>80</v>
      </c>
      <c r="E50" s="200">
        <v>60</v>
      </c>
      <c r="F50" s="201">
        <v>62.5</v>
      </c>
      <c r="G50" s="204">
        <f>I50*2</f>
        <v>472</v>
      </c>
      <c r="H50" s="205">
        <f>TRUNC((E50*G50)/60)</f>
        <v>472</v>
      </c>
      <c r="I50" s="178">
        <v>236</v>
      </c>
      <c r="J50" s="206">
        <v>236</v>
      </c>
      <c r="K50" s="192">
        <v>45</v>
      </c>
      <c r="L50" s="176">
        <f>N50*2</f>
        <v>340</v>
      </c>
      <c r="M50" s="177">
        <f>TRUNC((E50*L50)/60)</f>
        <v>340</v>
      </c>
      <c r="N50" s="178">
        <v>170</v>
      </c>
      <c r="O50" s="193">
        <v>170</v>
      </c>
      <c r="P50" s="192">
        <v>35</v>
      </c>
      <c r="Q50" s="179">
        <f>(S50*2)</f>
        <v>264</v>
      </c>
      <c r="R50" s="181">
        <f>TRUNC((E50*Q50)/60)</f>
        <v>264</v>
      </c>
      <c r="S50" s="178">
        <v>132</v>
      </c>
      <c r="T50" s="193">
        <v>132</v>
      </c>
      <c r="U50" s="192">
        <v>35</v>
      </c>
      <c r="V50" s="179">
        <f>(X50*2)</f>
        <v>264</v>
      </c>
      <c r="W50" s="181">
        <f>TRUNC(E50*V50)/60</f>
        <v>264</v>
      </c>
      <c r="X50" s="178">
        <v>132</v>
      </c>
      <c r="Y50" s="193">
        <v>132</v>
      </c>
      <c r="Z50" s="192">
        <v>80.5</v>
      </c>
      <c r="AA50" s="179">
        <f>(AC50*2)</f>
        <v>608</v>
      </c>
      <c r="AB50" s="181">
        <f>TRUNC(E50*AA50)/60</f>
        <v>608</v>
      </c>
      <c r="AC50" s="178">
        <v>304</v>
      </c>
      <c r="AD50" s="188">
        <v>304</v>
      </c>
    </row>
    <row r="51" spans="1:30" ht="19.8" thickBot="1">
      <c r="A51" s="198"/>
      <c r="B51" s="215"/>
      <c r="C51" s="57" t="s">
        <v>147</v>
      </c>
      <c r="D51" s="58">
        <v>80</v>
      </c>
      <c r="E51" s="200"/>
      <c r="F51" s="203"/>
      <c r="G51" s="204"/>
      <c r="H51" s="205"/>
      <c r="I51" s="178"/>
      <c r="J51" s="206"/>
      <c r="K51" s="192"/>
      <c r="L51" s="176"/>
      <c r="M51" s="177"/>
      <c r="N51" s="178"/>
      <c r="O51" s="193"/>
      <c r="P51" s="192"/>
      <c r="Q51" s="208"/>
      <c r="R51" s="210"/>
      <c r="S51" s="178"/>
      <c r="T51" s="193"/>
      <c r="U51" s="192"/>
      <c r="V51" s="208"/>
      <c r="W51" s="210"/>
      <c r="X51" s="178"/>
      <c r="Y51" s="193"/>
      <c r="Z51" s="192"/>
      <c r="AA51" s="208"/>
      <c r="AB51" s="210"/>
      <c r="AC51" s="178"/>
      <c r="AD51" s="188"/>
    </row>
    <row r="52" spans="1:30" ht="19.8" thickBot="1">
      <c r="A52" s="198" t="s">
        <v>148</v>
      </c>
      <c r="B52" s="215"/>
      <c r="C52" s="55" t="s">
        <v>146</v>
      </c>
      <c r="D52" s="56">
        <v>30</v>
      </c>
      <c r="E52" s="200">
        <v>20</v>
      </c>
      <c r="F52" s="201">
        <v>12</v>
      </c>
      <c r="G52" s="204">
        <f>I52*2</f>
        <v>242</v>
      </c>
      <c r="H52" s="205">
        <f>TRUNC((E52*G52)/60)</f>
        <v>80</v>
      </c>
      <c r="I52" s="178">
        <v>121</v>
      </c>
      <c r="J52" s="206">
        <v>40</v>
      </c>
      <c r="K52" s="192">
        <v>21</v>
      </c>
      <c r="L52" s="176">
        <f t="shared" ref="L52" si="42">N52*2</f>
        <v>422</v>
      </c>
      <c r="M52" s="177">
        <f>TRUNC((E52*L52)/60)</f>
        <v>140</v>
      </c>
      <c r="N52" s="178">
        <v>211</v>
      </c>
      <c r="O52" s="193">
        <v>70</v>
      </c>
      <c r="P52" s="192">
        <v>10</v>
      </c>
      <c r="Q52" s="179">
        <f t="shared" ref="Q52" si="43">(S52*2)</f>
        <v>200</v>
      </c>
      <c r="R52" s="181">
        <f t="shared" ref="R52" si="44">TRUNC((E52*Q52)/60)</f>
        <v>66</v>
      </c>
      <c r="S52" s="178">
        <v>100</v>
      </c>
      <c r="T52" s="193">
        <v>33</v>
      </c>
      <c r="U52" s="192">
        <v>14</v>
      </c>
      <c r="V52" s="179">
        <f t="shared" ref="V52" si="45">(X52*2)</f>
        <v>282</v>
      </c>
      <c r="W52" s="181">
        <f t="shared" ref="W52" si="46">TRUNC(E52*V52)/60</f>
        <v>94</v>
      </c>
      <c r="X52" s="178">
        <v>141</v>
      </c>
      <c r="Y52" s="193">
        <v>47</v>
      </c>
      <c r="Z52" s="192">
        <v>10</v>
      </c>
      <c r="AA52" s="179">
        <f t="shared" ref="AA52" si="47">(AC52*2)</f>
        <v>200</v>
      </c>
      <c r="AB52" s="183">
        <f t="shared" ref="AB52" si="48">TRUNC(E52*AA52)/60</f>
        <v>66.666666666666671</v>
      </c>
      <c r="AC52" s="178">
        <v>100</v>
      </c>
      <c r="AD52" s="188">
        <v>33</v>
      </c>
    </row>
    <row r="53" spans="1:30" ht="19.8" thickBot="1">
      <c r="A53" s="198"/>
      <c r="B53" s="215"/>
      <c r="C53" s="57" t="s">
        <v>147</v>
      </c>
      <c r="D53" s="58">
        <v>30</v>
      </c>
      <c r="E53" s="200"/>
      <c r="F53" s="203"/>
      <c r="G53" s="204"/>
      <c r="H53" s="205"/>
      <c r="I53" s="178"/>
      <c r="J53" s="206"/>
      <c r="K53" s="192"/>
      <c r="L53" s="176"/>
      <c r="M53" s="177"/>
      <c r="N53" s="178"/>
      <c r="O53" s="193"/>
      <c r="P53" s="192"/>
      <c r="Q53" s="208"/>
      <c r="R53" s="210"/>
      <c r="S53" s="178"/>
      <c r="T53" s="193"/>
      <c r="U53" s="192"/>
      <c r="V53" s="208"/>
      <c r="W53" s="210"/>
      <c r="X53" s="178"/>
      <c r="Y53" s="193"/>
      <c r="Z53" s="192"/>
      <c r="AA53" s="208"/>
      <c r="AB53" s="217"/>
      <c r="AC53" s="178"/>
      <c r="AD53" s="188"/>
    </row>
    <row r="54" spans="1:30" ht="19.8" thickBot="1">
      <c r="A54" s="198" t="s">
        <v>149</v>
      </c>
      <c r="B54" s="215"/>
      <c r="C54" s="55" t="s">
        <v>146</v>
      </c>
      <c r="D54" s="56">
        <v>80</v>
      </c>
      <c r="E54" s="200">
        <v>60</v>
      </c>
      <c r="F54" s="201">
        <v>7</v>
      </c>
      <c r="G54" s="204">
        <f>I54*2</f>
        <v>52</v>
      </c>
      <c r="H54" s="205">
        <f>TRUNC((E54*G54)/60)</f>
        <v>52</v>
      </c>
      <c r="I54" s="178">
        <v>26</v>
      </c>
      <c r="J54" s="206">
        <v>26</v>
      </c>
      <c r="K54" s="192">
        <v>7</v>
      </c>
      <c r="L54" s="176">
        <f t="shared" ref="L54" si="49">N54*2</f>
        <v>52</v>
      </c>
      <c r="M54" s="177">
        <f>TRUNC((E54*L54)/60)</f>
        <v>52</v>
      </c>
      <c r="N54" s="178">
        <v>26</v>
      </c>
      <c r="O54" s="213">
        <v>26</v>
      </c>
      <c r="P54" s="192">
        <v>7</v>
      </c>
      <c r="Q54" s="179">
        <f t="shared" ref="Q54" si="50">(S54*2)</f>
        <v>52</v>
      </c>
      <c r="R54" s="181">
        <f t="shared" ref="R54" si="51">TRUNC((E54*Q54)/60)</f>
        <v>52</v>
      </c>
      <c r="S54" s="178">
        <v>26</v>
      </c>
      <c r="T54" s="213">
        <v>26</v>
      </c>
      <c r="U54" s="192">
        <v>38.5</v>
      </c>
      <c r="V54" s="179">
        <f t="shared" ref="V54" si="52">(X54*2)</f>
        <v>290</v>
      </c>
      <c r="W54" s="181">
        <f t="shared" ref="W54" si="53">TRUNC(E54*V54)/60</f>
        <v>290</v>
      </c>
      <c r="X54" s="178">
        <v>145</v>
      </c>
      <c r="Y54" s="193">
        <v>145</v>
      </c>
      <c r="Z54" s="192">
        <v>7</v>
      </c>
      <c r="AA54" s="179">
        <f t="shared" ref="AA54" si="54">(AC54*2)</f>
        <v>52</v>
      </c>
      <c r="AB54" s="181">
        <f t="shared" ref="AB54" si="55">TRUNC(E54*AA54)/60</f>
        <v>52</v>
      </c>
      <c r="AC54" s="178">
        <v>26</v>
      </c>
      <c r="AD54" s="211">
        <v>26</v>
      </c>
    </row>
    <row r="55" spans="1:30" ht="19.8" thickBot="1">
      <c r="A55" s="198"/>
      <c r="B55" s="215"/>
      <c r="C55" s="57" t="s">
        <v>147</v>
      </c>
      <c r="D55" s="58">
        <v>80</v>
      </c>
      <c r="E55" s="200"/>
      <c r="F55" s="203"/>
      <c r="G55" s="204"/>
      <c r="H55" s="205"/>
      <c r="I55" s="178"/>
      <c r="J55" s="206"/>
      <c r="K55" s="192"/>
      <c r="L55" s="176"/>
      <c r="M55" s="177"/>
      <c r="N55" s="178"/>
      <c r="O55" s="214"/>
      <c r="P55" s="192"/>
      <c r="Q55" s="208"/>
      <c r="R55" s="210"/>
      <c r="S55" s="178"/>
      <c r="T55" s="214"/>
      <c r="U55" s="192"/>
      <c r="V55" s="208"/>
      <c r="W55" s="210"/>
      <c r="X55" s="178"/>
      <c r="Y55" s="193"/>
      <c r="Z55" s="192"/>
      <c r="AA55" s="208"/>
      <c r="AB55" s="210"/>
      <c r="AC55" s="178"/>
      <c r="AD55" s="212"/>
    </row>
    <row r="56" spans="1:30" ht="19.8" thickBot="1">
      <c r="A56" s="198" t="s">
        <v>150</v>
      </c>
      <c r="B56" s="199" t="s">
        <v>151</v>
      </c>
      <c r="C56" s="55" t="s">
        <v>146</v>
      </c>
      <c r="D56" s="56">
        <v>15</v>
      </c>
      <c r="E56" s="200">
        <v>20</v>
      </c>
      <c r="F56" s="201">
        <v>5</v>
      </c>
      <c r="G56" s="204">
        <f>I56*2</f>
        <v>200</v>
      </c>
      <c r="H56" s="205">
        <f>TRUNC((E56*G56)/60)</f>
        <v>66</v>
      </c>
      <c r="I56" s="178">
        <v>100</v>
      </c>
      <c r="J56" s="206">
        <v>33</v>
      </c>
      <c r="K56" s="192">
        <v>10.5</v>
      </c>
      <c r="L56" s="176">
        <f t="shared" ref="L56" si="56">N56*2</f>
        <v>422</v>
      </c>
      <c r="M56" s="177">
        <f>TRUNC((E56*L56)/60)</f>
        <v>140</v>
      </c>
      <c r="N56" s="178">
        <v>211</v>
      </c>
      <c r="O56" s="193">
        <v>70</v>
      </c>
      <c r="P56" s="192">
        <v>5</v>
      </c>
      <c r="Q56" s="179">
        <f t="shared" ref="Q56" si="57">(S56*2)</f>
        <v>200</v>
      </c>
      <c r="R56" s="181">
        <f t="shared" ref="R56" si="58">TRUNC((E56*Q56)/60)</f>
        <v>66</v>
      </c>
      <c r="S56" s="178">
        <v>100</v>
      </c>
      <c r="T56" s="193">
        <v>33</v>
      </c>
      <c r="U56" s="192">
        <v>5</v>
      </c>
      <c r="V56" s="179">
        <f t="shared" ref="V56" si="59">(X56*2)</f>
        <v>200</v>
      </c>
      <c r="W56" s="183">
        <f t="shared" ref="W56" si="60">TRUNC(E56*V56)/60</f>
        <v>66.666666666666671</v>
      </c>
      <c r="X56" s="178">
        <v>100</v>
      </c>
      <c r="Y56" s="193">
        <v>33</v>
      </c>
      <c r="Z56" s="192">
        <v>0</v>
      </c>
      <c r="AA56" s="179">
        <f t="shared" ref="AA56" si="61">(AC56*2)</f>
        <v>0</v>
      </c>
      <c r="AB56" s="181">
        <f t="shared" ref="AB56" si="62">TRUNC(E56*AA56)/60</f>
        <v>0</v>
      </c>
      <c r="AC56" s="178">
        <v>0</v>
      </c>
      <c r="AD56" s="188">
        <v>0</v>
      </c>
    </row>
    <row r="57" spans="1:30" ht="19.8" thickBot="1">
      <c r="A57" s="198"/>
      <c r="B57" s="199"/>
      <c r="C57" s="59" t="s">
        <v>147</v>
      </c>
      <c r="D57" s="60">
        <v>15</v>
      </c>
      <c r="E57" s="200"/>
      <c r="F57" s="202"/>
      <c r="G57" s="204"/>
      <c r="H57" s="205"/>
      <c r="I57" s="178"/>
      <c r="J57" s="206"/>
      <c r="K57" s="192"/>
      <c r="L57" s="176"/>
      <c r="M57" s="177"/>
      <c r="N57" s="178"/>
      <c r="O57" s="193"/>
      <c r="P57" s="192"/>
      <c r="Q57" s="180"/>
      <c r="R57" s="182"/>
      <c r="S57" s="178"/>
      <c r="T57" s="193"/>
      <c r="U57" s="192"/>
      <c r="V57" s="180"/>
      <c r="W57" s="184"/>
      <c r="X57" s="178"/>
      <c r="Y57" s="193"/>
      <c r="Z57" s="192"/>
      <c r="AA57" s="180"/>
      <c r="AB57" s="182"/>
      <c r="AC57" s="178"/>
      <c r="AD57" s="188"/>
    </row>
    <row r="58" spans="1:30" ht="19.8" thickBot="1">
      <c r="A58" s="198"/>
      <c r="B58" s="189" t="s">
        <v>152</v>
      </c>
      <c r="C58" s="59" t="s">
        <v>146</v>
      </c>
      <c r="D58" s="60">
        <v>15</v>
      </c>
      <c r="E58" s="190">
        <v>100</v>
      </c>
      <c r="F58" s="202"/>
      <c r="G58" s="191">
        <f>I58*2</f>
        <v>200</v>
      </c>
      <c r="H58" s="194">
        <f>TRUNC((E58*G58)/60)</f>
        <v>333</v>
      </c>
      <c r="I58" s="186">
        <v>100</v>
      </c>
      <c r="J58" s="195">
        <v>166</v>
      </c>
      <c r="K58" s="192"/>
      <c r="L58" s="196">
        <f t="shared" ref="L58" si="63">N58*2</f>
        <v>422</v>
      </c>
      <c r="M58" s="197">
        <f>TRUNC((E58*L58)/60)</f>
        <v>703</v>
      </c>
      <c r="N58" s="186">
        <v>211</v>
      </c>
      <c r="O58" s="185">
        <v>351</v>
      </c>
      <c r="P58" s="192"/>
      <c r="Q58" s="207">
        <f t="shared" ref="Q58" si="64">(S58*2)</f>
        <v>200</v>
      </c>
      <c r="R58" s="209">
        <f t="shared" ref="R58" si="65">TRUNC((E58*Q58)/60)</f>
        <v>333</v>
      </c>
      <c r="S58" s="186">
        <v>100</v>
      </c>
      <c r="T58" s="185">
        <v>166</v>
      </c>
      <c r="U58" s="192"/>
      <c r="V58" s="207">
        <f t="shared" ref="V58" si="66">(X58*2)</f>
        <v>200</v>
      </c>
      <c r="W58" s="216">
        <f t="shared" ref="W58" si="67">TRUNC(E58*V58)/60</f>
        <v>333.33333333333331</v>
      </c>
      <c r="X58" s="186">
        <v>100</v>
      </c>
      <c r="Y58" s="185">
        <v>166</v>
      </c>
      <c r="Z58" s="192"/>
      <c r="AA58" s="207">
        <f t="shared" ref="AA58" si="68">(AC58*2)</f>
        <v>0</v>
      </c>
      <c r="AB58" s="209">
        <f t="shared" ref="AB58" si="69">TRUNC(E58*AA58)/60</f>
        <v>0</v>
      </c>
      <c r="AC58" s="186">
        <v>0</v>
      </c>
      <c r="AD58" s="187">
        <v>0</v>
      </c>
    </row>
    <row r="59" spans="1:30" ht="19.8" thickBot="1">
      <c r="A59" s="198"/>
      <c r="B59" s="189"/>
      <c r="C59" s="57" t="s">
        <v>147</v>
      </c>
      <c r="D59" s="58">
        <v>15</v>
      </c>
      <c r="E59" s="190"/>
      <c r="F59" s="203"/>
      <c r="G59" s="191"/>
      <c r="H59" s="194"/>
      <c r="I59" s="186"/>
      <c r="J59" s="195"/>
      <c r="K59" s="192"/>
      <c r="L59" s="196"/>
      <c r="M59" s="197"/>
      <c r="N59" s="186"/>
      <c r="O59" s="185"/>
      <c r="P59" s="192"/>
      <c r="Q59" s="208"/>
      <c r="R59" s="210"/>
      <c r="S59" s="186"/>
      <c r="T59" s="185"/>
      <c r="U59" s="192"/>
      <c r="V59" s="208"/>
      <c r="W59" s="217"/>
      <c r="X59" s="186"/>
      <c r="Y59" s="185"/>
      <c r="Z59" s="192"/>
      <c r="AA59" s="208"/>
      <c r="AB59" s="210"/>
      <c r="AC59" s="186"/>
      <c r="AD59" s="187"/>
    </row>
    <row r="60" spans="1:30" ht="19.8" thickBot="1">
      <c r="A60" s="198" t="s">
        <v>153</v>
      </c>
      <c r="B60" s="199" t="s">
        <v>154</v>
      </c>
      <c r="C60" s="55" t="s">
        <v>146</v>
      </c>
      <c r="D60" s="56">
        <v>15</v>
      </c>
      <c r="E60" s="200">
        <v>20</v>
      </c>
      <c r="F60" s="201">
        <v>11</v>
      </c>
      <c r="G60" s="204">
        <f>I60*2</f>
        <v>444</v>
      </c>
      <c r="H60" s="205">
        <f>TRUNC((E60*G60)/60)</f>
        <v>148</v>
      </c>
      <c r="I60" s="178">
        <v>222</v>
      </c>
      <c r="J60" s="206">
        <v>74</v>
      </c>
      <c r="K60" s="192">
        <v>14</v>
      </c>
      <c r="L60" s="176">
        <f t="shared" ref="L60" si="70">N60*2</f>
        <v>564</v>
      </c>
      <c r="M60" s="177">
        <f>TRUNC((E60*L60)/60)</f>
        <v>188</v>
      </c>
      <c r="N60" s="178">
        <v>282</v>
      </c>
      <c r="O60" s="193">
        <v>94</v>
      </c>
      <c r="P60" s="192">
        <v>40.5</v>
      </c>
      <c r="Q60" s="179">
        <f t="shared" ref="Q60" si="71">(S60*2)</f>
        <v>1634</v>
      </c>
      <c r="R60" s="181">
        <f t="shared" ref="R60" si="72">TRUNC((E60*Q60)/60)</f>
        <v>544</v>
      </c>
      <c r="S60" s="178">
        <v>817</v>
      </c>
      <c r="T60" s="193">
        <v>272</v>
      </c>
      <c r="U60" s="192">
        <v>5</v>
      </c>
      <c r="V60" s="179">
        <f t="shared" ref="V60" si="73">(X60*2)</f>
        <v>200</v>
      </c>
      <c r="W60" s="183">
        <f t="shared" ref="W60" si="74">TRUNC(E60*V60)/60</f>
        <v>66.666666666666671</v>
      </c>
      <c r="X60" s="178">
        <v>100</v>
      </c>
      <c r="Y60" s="193">
        <v>33</v>
      </c>
      <c r="Z60" s="192">
        <v>0</v>
      </c>
      <c r="AA60" s="179">
        <f t="shared" ref="AA60" si="75">(AC60*2)</f>
        <v>0</v>
      </c>
      <c r="AB60" s="181">
        <f t="shared" ref="AB60" si="76">TRUNC(E60*AA60)/60</f>
        <v>0</v>
      </c>
      <c r="AC60" s="178">
        <v>0</v>
      </c>
      <c r="AD60" s="188">
        <v>0</v>
      </c>
    </row>
    <row r="61" spans="1:30" ht="19.8" thickBot="1">
      <c r="A61" s="198"/>
      <c r="B61" s="199"/>
      <c r="C61" s="59" t="s">
        <v>147</v>
      </c>
      <c r="D61" s="60">
        <v>15</v>
      </c>
      <c r="E61" s="200"/>
      <c r="F61" s="202"/>
      <c r="G61" s="204"/>
      <c r="H61" s="205"/>
      <c r="I61" s="178"/>
      <c r="J61" s="206"/>
      <c r="K61" s="192"/>
      <c r="L61" s="176"/>
      <c r="M61" s="177"/>
      <c r="N61" s="178"/>
      <c r="O61" s="193"/>
      <c r="P61" s="192"/>
      <c r="Q61" s="180"/>
      <c r="R61" s="182"/>
      <c r="S61" s="178"/>
      <c r="T61" s="193"/>
      <c r="U61" s="192"/>
      <c r="V61" s="180"/>
      <c r="W61" s="184"/>
      <c r="X61" s="178"/>
      <c r="Y61" s="193"/>
      <c r="Z61" s="192"/>
      <c r="AA61" s="180"/>
      <c r="AB61" s="182"/>
      <c r="AC61" s="178"/>
      <c r="AD61" s="188"/>
    </row>
    <row r="62" spans="1:30" ht="19.8" thickBot="1">
      <c r="A62" s="198"/>
      <c r="B62" s="189" t="s">
        <v>152</v>
      </c>
      <c r="C62" s="59" t="s">
        <v>146</v>
      </c>
      <c r="D62" s="60">
        <v>60</v>
      </c>
      <c r="E62" s="190">
        <v>600</v>
      </c>
      <c r="F62" s="202"/>
      <c r="G62" s="191">
        <f>I62*2</f>
        <v>110</v>
      </c>
      <c r="H62" s="194">
        <f>TRUNC((E62*G62)/60)</f>
        <v>1100</v>
      </c>
      <c r="I62" s="186">
        <v>55</v>
      </c>
      <c r="J62" s="195">
        <v>550</v>
      </c>
      <c r="K62" s="192"/>
      <c r="L62" s="196">
        <f t="shared" ref="L62" si="77">N62*2</f>
        <v>140</v>
      </c>
      <c r="M62" s="197">
        <f>TRUNC((E62*L62)/60)</f>
        <v>1400</v>
      </c>
      <c r="N62" s="186">
        <v>70</v>
      </c>
      <c r="O62" s="185">
        <v>700</v>
      </c>
      <c r="P62" s="192"/>
      <c r="Q62" s="207">
        <f t="shared" ref="Q62" si="78">(S62*2)</f>
        <v>408</v>
      </c>
      <c r="R62" s="209">
        <f t="shared" ref="R62" si="79">TRUNC((E62*Q62)/60)</f>
        <v>4080</v>
      </c>
      <c r="S62" s="186">
        <v>204</v>
      </c>
      <c r="T62" s="185">
        <v>2040</v>
      </c>
      <c r="U62" s="192"/>
      <c r="V62" s="207">
        <f t="shared" ref="V62" si="80">(X62*2)</f>
        <v>50</v>
      </c>
      <c r="W62" s="209">
        <f t="shared" ref="W62" si="81">TRUNC(E62*V62)/60</f>
        <v>500</v>
      </c>
      <c r="X62" s="186">
        <v>25</v>
      </c>
      <c r="Y62" s="185">
        <v>250</v>
      </c>
      <c r="Z62" s="192"/>
      <c r="AA62" s="207">
        <f t="shared" ref="AA62" si="82">(AC62*2)</f>
        <v>0</v>
      </c>
      <c r="AB62" s="209">
        <f t="shared" ref="AB62" si="83">TRUNC(E62*AA62)/60</f>
        <v>0</v>
      </c>
      <c r="AC62" s="186">
        <v>0</v>
      </c>
      <c r="AD62" s="187">
        <v>0</v>
      </c>
    </row>
    <row r="63" spans="1:30" ht="19.8" thickBot="1">
      <c r="A63" s="198"/>
      <c r="B63" s="189"/>
      <c r="C63" s="57" t="s">
        <v>147</v>
      </c>
      <c r="D63" s="58">
        <v>60</v>
      </c>
      <c r="E63" s="190"/>
      <c r="F63" s="203"/>
      <c r="G63" s="191"/>
      <c r="H63" s="194"/>
      <c r="I63" s="186"/>
      <c r="J63" s="195"/>
      <c r="K63" s="192"/>
      <c r="L63" s="196"/>
      <c r="M63" s="197"/>
      <c r="N63" s="186"/>
      <c r="O63" s="185"/>
      <c r="P63" s="192"/>
      <c r="Q63" s="208"/>
      <c r="R63" s="210"/>
      <c r="S63" s="186"/>
      <c r="T63" s="185"/>
      <c r="U63" s="192"/>
      <c r="V63" s="208"/>
      <c r="W63" s="210"/>
      <c r="X63" s="186"/>
      <c r="Y63" s="185"/>
      <c r="Z63" s="192"/>
      <c r="AA63" s="208"/>
      <c r="AB63" s="210"/>
      <c r="AC63" s="186"/>
      <c r="AD63" s="187"/>
    </row>
    <row r="64" spans="1:30" ht="19.8" thickBot="1">
      <c r="A64" s="61" t="s">
        <v>157</v>
      </c>
      <c r="B64" s="62"/>
      <c r="C64" s="63"/>
      <c r="D64" s="64"/>
      <c r="E64" s="65"/>
      <c r="F64" s="66">
        <v>2.5</v>
      </c>
      <c r="G64" s="75"/>
      <c r="H64" s="76"/>
      <c r="I64" s="74" t="s">
        <v>164</v>
      </c>
      <c r="J64" s="77"/>
      <c r="K64" s="66">
        <v>2.5</v>
      </c>
      <c r="L64" s="67"/>
      <c r="M64" s="70"/>
      <c r="N64" s="74" t="s">
        <v>164</v>
      </c>
      <c r="O64" s="68"/>
      <c r="P64" s="66">
        <v>2.5</v>
      </c>
      <c r="Q64" s="80"/>
      <c r="R64" s="81"/>
      <c r="S64" s="74" t="s">
        <v>164</v>
      </c>
      <c r="T64" s="71"/>
      <c r="U64" s="66">
        <v>2.5</v>
      </c>
      <c r="V64" s="80"/>
      <c r="W64" s="81"/>
      <c r="X64" s="74" t="s">
        <v>164</v>
      </c>
      <c r="Y64" s="71"/>
      <c r="Z64" s="66">
        <v>2.5</v>
      </c>
      <c r="AA64" s="80"/>
      <c r="AB64" s="81"/>
      <c r="AC64" s="74" t="s">
        <v>164</v>
      </c>
      <c r="AD64" s="71"/>
    </row>
    <row r="65" spans="1:30" ht="19.2">
      <c r="A65" s="51"/>
      <c r="B65" s="51"/>
      <c r="C65" s="51"/>
      <c r="D65" s="51"/>
      <c r="E65" s="52"/>
      <c r="F65" s="72">
        <f>SUM(F50:F64)</f>
        <v>100</v>
      </c>
      <c r="G65" s="51"/>
      <c r="H65" s="51"/>
      <c r="I65" s="51"/>
      <c r="J65" s="51"/>
      <c r="K65" s="72">
        <f>SUM(K50:K64)</f>
        <v>100</v>
      </c>
      <c r="L65" s="51"/>
      <c r="M65" s="51"/>
      <c r="N65" s="51"/>
      <c r="O65" s="51"/>
      <c r="P65" s="72">
        <f>SUM(P50:P64)</f>
        <v>100</v>
      </c>
      <c r="Q65" s="82"/>
      <c r="R65" s="82"/>
      <c r="S65" s="51"/>
      <c r="T65" s="51"/>
      <c r="U65" s="72">
        <f>SUM(U50:U64)</f>
        <v>100</v>
      </c>
      <c r="V65" s="82"/>
      <c r="W65" s="82"/>
      <c r="X65" s="51"/>
      <c r="Y65" s="51"/>
      <c r="Z65" s="72">
        <f>SUM(Z50:Z64)</f>
        <v>100</v>
      </c>
      <c r="AA65" s="82"/>
      <c r="AB65" s="82"/>
      <c r="AC65" s="51"/>
      <c r="AD65" s="51"/>
    </row>
  </sheetData>
  <mergeCells count="600">
    <mergeCell ref="AA40:AA41"/>
    <mergeCell ref="AB40:AB41"/>
    <mergeCell ref="Q62:Q63"/>
    <mergeCell ref="R62:R63"/>
    <mergeCell ref="V62:V63"/>
    <mergeCell ref="W62:W63"/>
    <mergeCell ref="AA62:AA63"/>
    <mergeCell ref="AB62:AB63"/>
    <mergeCell ref="Z38:Z41"/>
    <mergeCell ref="T56:T57"/>
    <mergeCell ref="X58:X59"/>
    <mergeCell ref="Y58:Y59"/>
    <mergeCell ref="Y60:Y61"/>
    <mergeCell ref="Z60:Z63"/>
    <mergeCell ref="AA38:AA39"/>
    <mergeCell ref="AB38:AB39"/>
    <mergeCell ref="Q48:R48"/>
    <mergeCell ref="Q50:Q51"/>
    <mergeCell ref="R50:R51"/>
    <mergeCell ref="Q52:Q53"/>
    <mergeCell ref="R52:R53"/>
    <mergeCell ref="V48:W48"/>
    <mergeCell ref="V50:V51"/>
    <mergeCell ref="W50:W51"/>
    <mergeCell ref="V52:V53"/>
    <mergeCell ref="W52:W53"/>
    <mergeCell ref="V54:V55"/>
    <mergeCell ref="W54:W55"/>
    <mergeCell ref="R40:R41"/>
    <mergeCell ref="V40:V41"/>
    <mergeCell ref="W40:W41"/>
    <mergeCell ref="AA48:AB48"/>
    <mergeCell ref="AA50:AA51"/>
    <mergeCell ref="AB50:AB51"/>
    <mergeCell ref="AA52:AA53"/>
    <mergeCell ref="AB52:AB53"/>
    <mergeCell ref="AA54:AA55"/>
    <mergeCell ref="AB54:AB55"/>
    <mergeCell ref="Q40:Q41"/>
    <mergeCell ref="AA28:AA29"/>
    <mergeCell ref="AB28:AB29"/>
    <mergeCell ref="AA30:AA31"/>
    <mergeCell ref="AB30:AB31"/>
    <mergeCell ref="AA32:AA33"/>
    <mergeCell ref="AB32:AB33"/>
    <mergeCell ref="AA34:AA35"/>
    <mergeCell ref="AB34:AB35"/>
    <mergeCell ref="AA36:AA37"/>
    <mergeCell ref="AB36:AB37"/>
    <mergeCell ref="Q38:Q39"/>
    <mergeCell ref="R38:R39"/>
    <mergeCell ref="V28:V29"/>
    <mergeCell ref="W28:W29"/>
    <mergeCell ref="V30:V31"/>
    <mergeCell ref="W30:W31"/>
    <mergeCell ref="V32:V33"/>
    <mergeCell ref="W32:W33"/>
    <mergeCell ref="V34:V35"/>
    <mergeCell ref="W34:W35"/>
    <mergeCell ref="V36:V37"/>
    <mergeCell ref="W36:W37"/>
    <mergeCell ref="V38:V39"/>
    <mergeCell ref="W38:W39"/>
    <mergeCell ref="Q28:Q29"/>
    <mergeCell ref="R28:R29"/>
    <mergeCell ref="Q30:Q31"/>
    <mergeCell ref="R30:R31"/>
    <mergeCell ref="Q32:Q33"/>
    <mergeCell ref="R32:R33"/>
    <mergeCell ref="Q34:Q35"/>
    <mergeCell ref="R34:R35"/>
    <mergeCell ref="Q36:Q37"/>
    <mergeCell ref="R36:R37"/>
    <mergeCell ref="S38:S39"/>
    <mergeCell ref="AB12:AB13"/>
    <mergeCell ref="AA14:AA15"/>
    <mergeCell ref="AB14:AB15"/>
    <mergeCell ref="AA16:AA17"/>
    <mergeCell ref="AB16:AB17"/>
    <mergeCell ref="AA18:AA19"/>
    <mergeCell ref="AB18:AB19"/>
    <mergeCell ref="Q26:R26"/>
    <mergeCell ref="V26:W26"/>
    <mergeCell ref="AA26:AB26"/>
    <mergeCell ref="R18:R19"/>
    <mergeCell ref="Q18:Q19"/>
    <mergeCell ref="V12:V13"/>
    <mergeCell ref="W12:W13"/>
    <mergeCell ref="V14:V15"/>
    <mergeCell ref="W14:W15"/>
    <mergeCell ref="V16:V17"/>
    <mergeCell ref="W16:W17"/>
    <mergeCell ref="V18:V19"/>
    <mergeCell ref="W18:W19"/>
    <mergeCell ref="Q14:Q15"/>
    <mergeCell ref="Q16:Q17"/>
    <mergeCell ref="R16:R17"/>
    <mergeCell ref="R14:R15"/>
    <mergeCell ref="AA8:AA9"/>
    <mergeCell ref="AA10:AA11"/>
    <mergeCell ref="AA12:AA13"/>
    <mergeCell ref="Q4:R4"/>
    <mergeCell ref="V4:W4"/>
    <mergeCell ref="AA4:AB4"/>
    <mergeCell ref="V6:V7"/>
    <mergeCell ref="W6:W7"/>
    <mergeCell ref="AA6:AA7"/>
    <mergeCell ref="AB6:AB7"/>
    <mergeCell ref="V8:V9"/>
    <mergeCell ref="W8:W9"/>
    <mergeCell ref="AB8:AB9"/>
    <mergeCell ref="Q8:Q9"/>
    <mergeCell ref="Q10:Q11"/>
    <mergeCell ref="Q12:Q13"/>
    <mergeCell ref="R12:R13"/>
    <mergeCell ref="R10:R11"/>
    <mergeCell ref="R8:R9"/>
    <mergeCell ref="U6:U7"/>
    <mergeCell ref="X6:X7"/>
    <mergeCell ref="Y6:Y7"/>
    <mergeCell ref="Z6:Z7"/>
    <mergeCell ref="U10:U11"/>
    <mergeCell ref="A2:AD2"/>
    <mergeCell ref="F3:J3"/>
    <mergeCell ref="K3:O3"/>
    <mergeCell ref="P3:T3"/>
    <mergeCell ref="U3:Y3"/>
    <mergeCell ref="Z3:AD3"/>
    <mergeCell ref="AC4:AD4"/>
    <mergeCell ref="A6:A7"/>
    <mergeCell ref="B6:B7"/>
    <mergeCell ref="E6:E7"/>
    <mergeCell ref="F6:F7"/>
    <mergeCell ref="G6:G7"/>
    <mergeCell ref="H6:H7"/>
    <mergeCell ref="I6:I7"/>
    <mergeCell ref="J6:J7"/>
    <mergeCell ref="K6:K7"/>
    <mergeCell ref="G4:H4"/>
    <mergeCell ref="I4:J4"/>
    <mergeCell ref="L4:M4"/>
    <mergeCell ref="N4:O4"/>
    <mergeCell ref="S4:T4"/>
    <mergeCell ref="X4:Y4"/>
    <mergeCell ref="AD6:AD7"/>
    <mergeCell ref="T6:T7"/>
    <mergeCell ref="A8:A9"/>
    <mergeCell ref="B8:B9"/>
    <mergeCell ref="E8:E9"/>
    <mergeCell ref="F8:F9"/>
    <mergeCell ref="G8:G9"/>
    <mergeCell ref="H8:H9"/>
    <mergeCell ref="I8:I9"/>
    <mergeCell ref="J8:J9"/>
    <mergeCell ref="K8:K9"/>
    <mergeCell ref="AC6:AC7"/>
    <mergeCell ref="L6:L7"/>
    <mergeCell ref="M6:M7"/>
    <mergeCell ref="N6:N7"/>
    <mergeCell ref="O6:O7"/>
    <mergeCell ref="P6:P7"/>
    <mergeCell ref="S6:S7"/>
    <mergeCell ref="Q6:Q7"/>
    <mergeCell ref="R6:R7"/>
    <mergeCell ref="AD8:AD9"/>
    <mergeCell ref="A10:A11"/>
    <mergeCell ref="B10:B11"/>
    <mergeCell ref="E10:E11"/>
    <mergeCell ref="F10:F11"/>
    <mergeCell ref="G10:G11"/>
    <mergeCell ref="H10:H11"/>
    <mergeCell ref="I10:I11"/>
    <mergeCell ref="J10:J11"/>
    <mergeCell ref="K10:K11"/>
    <mergeCell ref="T8:T9"/>
    <mergeCell ref="U8:U9"/>
    <mergeCell ref="X8:X9"/>
    <mergeCell ref="Y8:Y9"/>
    <mergeCell ref="Z8:Z9"/>
    <mergeCell ref="AC8:AC9"/>
    <mergeCell ref="L8:L9"/>
    <mergeCell ref="M8:M9"/>
    <mergeCell ref="N8:N9"/>
    <mergeCell ref="O8:O9"/>
    <mergeCell ref="P8:P9"/>
    <mergeCell ref="S8:S9"/>
    <mergeCell ref="AD10:AD11"/>
    <mergeCell ref="T10:T11"/>
    <mergeCell ref="A12:A15"/>
    <mergeCell ref="B12:B13"/>
    <mergeCell ref="E12:E13"/>
    <mergeCell ref="F12:F15"/>
    <mergeCell ref="G12:G13"/>
    <mergeCell ref="H12:H13"/>
    <mergeCell ref="I12:I13"/>
    <mergeCell ref="J12:J13"/>
    <mergeCell ref="K12:K15"/>
    <mergeCell ref="X10:X11"/>
    <mergeCell ref="Y10:Y11"/>
    <mergeCell ref="Z10:Z11"/>
    <mergeCell ref="AC10:AC11"/>
    <mergeCell ref="L10:L11"/>
    <mergeCell ref="M10:M11"/>
    <mergeCell ref="N10:N11"/>
    <mergeCell ref="O10:O11"/>
    <mergeCell ref="P10:P11"/>
    <mergeCell ref="S10:S11"/>
    <mergeCell ref="V10:V11"/>
    <mergeCell ref="W10:W11"/>
    <mergeCell ref="AB10:AB11"/>
    <mergeCell ref="AD12:AD13"/>
    <mergeCell ref="B14:B15"/>
    <mergeCell ref="E14:E15"/>
    <mergeCell ref="G14:G15"/>
    <mergeCell ref="H14:H15"/>
    <mergeCell ref="I14:I15"/>
    <mergeCell ref="J14:J15"/>
    <mergeCell ref="L14:L15"/>
    <mergeCell ref="M14:M15"/>
    <mergeCell ref="N14:N15"/>
    <mergeCell ref="T12:T13"/>
    <mergeCell ref="U12:U15"/>
    <mergeCell ref="X12:X13"/>
    <mergeCell ref="Y12:Y13"/>
    <mergeCell ref="Z12:Z15"/>
    <mergeCell ref="AC12:AC13"/>
    <mergeCell ref="T14:T15"/>
    <mergeCell ref="X14:X15"/>
    <mergeCell ref="Y14:Y15"/>
    <mergeCell ref="AC14:AC15"/>
    <mergeCell ref="L12:L13"/>
    <mergeCell ref="M12:M13"/>
    <mergeCell ref="N12:N13"/>
    <mergeCell ref="O12:O13"/>
    <mergeCell ref="AD14:AD15"/>
    <mergeCell ref="A16:A19"/>
    <mergeCell ref="B16:B17"/>
    <mergeCell ref="E16:E17"/>
    <mergeCell ref="F16:F19"/>
    <mergeCell ref="G16:G17"/>
    <mergeCell ref="H16:H17"/>
    <mergeCell ref="I16:I17"/>
    <mergeCell ref="J16:J17"/>
    <mergeCell ref="K16:K19"/>
    <mergeCell ref="P12:P15"/>
    <mergeCell ref="S12:S13"/>
    <mergeCell ref="O14:O15"/>
    <mergeCell ref="S14:S15"/>
    <mergeCell ref="X18:X19"/>
    <mergeCell ref="Y18:Y19"/>
    <mergeCell ref="AC18:AC19"/>
    <mergeCell ref="L16:L17"/>
    <mergeCell ref="M16:M17"/>
    <mergeCell ref="N16:N17"/>
    <mergeCell ref="O16:O17"/>
    <mergeCell ref="P16:P19"/>
    <mergeCell ref="S16:S17"/>
    <mergeCell ref="O18:O19"/>
    <mergeCell ref="S18:S19"/>
    <mergeCell ref="AD18:AD19"/>
    <mergeCell ref="A24:AD24"/>
    <mergeCell ref="F25:J25"/>
    <mergeCell ref="K25:O25"/>
    <mergeCell ref="P25:T25"/>
    <mergeCell ref="U25:Y25"/>
    <mergeCell ref="Z25:AD25"/>
    <mergeCell ref="AD16:AD17"/>
    <mergeCell ref="B18:B19"/>
    <mergeCell ref="E18:E19"/>
    <mergeCell ref="G18:G19"/>
    <mergeCell ref="H18:H19"/>
    <mergeCell ref="I18:I19"/>
    <mergeCell ref="J18:J19"/>
    <mergeCell ref="L18:L19"/>
    <mergeCell ref="M18:M19"/>
    <mergeCell ref="N18:N19"/>
    <mergeCell ref="T16:T17"/>
    <mergeCell ref="U16:U19"/>
    <mergeCell ref="X16:X17"/>
    <mergeCell ref="Y16:Y17"/>
    <mergeCell ref="Z16:Z19"/>
    <mergeCell ref="AC16:AC17"/>
    <mergeCell ref="T18:T19"/>
    <mergeCell ref="AC26:AD26"/>
    <mergeCell ref="A28:A29"/>
    <mergeCell ref="B28:B29"/>
    <mergeCell ref="E28:E29"/>
    <mergeCell ref="F28:F29"/>
    <mergeCell ref="G28:G29"/>
    <mergeCell ref="H28:H29"/>
    <mergeCell ref="I28:I29"/>
    <mergeCell ref="J28:J29"/>
    <mergeCell ref="K28:K29"/>
    <mergeCell ref="G26:H26"/>
    <mergeCell ref="I26:J26"/>
    <mergeCell ref="L26:M26"/>
    <mergeCell ref="N26:O26"/>
    <mergeCell ref="S26:T26"/>
    <mergeCell ref="X26:Y26"/>
    <mergeCell ref="AD28:AD29"/>
    <mergeCell ref="T28:T29"/>
    <mergeCell ref="U28:U29"/>
    <mergeCell ref="X28:X29"/>
    <mergeCell ref="Y28:Y29"/>
    <mergeCell ref="Z28:Z29"/>
    <mergeCell ref="AC28:AC29"/>
    <mergeCell ref="M30:M31"/>
    <mergeCell ref="A30:A31"/>
    <mergeCell ref="B30:B31"/>
    <mergeCell ref="E30:E31"/>
    <mergeCell ref="F30:F31"/>
    <mergeCell ref="G30:G31"/>
    <mergeCell ref="H30:H31"/>
    <mergeCell ref="I30:I31"/>
    <mergeCell ref="J30:J31"/>
    <mergeCell ref="K30:K31"/>
    <mergeCell ref="O32:O33"/>
    <mergeCell ref="L28:L29"/>
    <mergeCell ref="M28:M29"/>
    <mergeCell ref="N28:N29"/>
    <mergeCell ref="O28:O29"/>
    <mergeCell ref="P28:P29"/>
    <mergeCell ref="S28:S29"/>
    <mergeCell ref="AD30:AD31"/>
    <mergeCell ref="A32:A33"/>
    <mergeCell ref="B32:B33"/>
    <mergeCell ref="E32:E33"/>
    <mergeCell ref="F32:F33"/>
    <mergeCell ref="G32:G33"/>
    <mergeCell ref="H32:H33"/>
    <mergeCell ref="I32:I33"/>
    <mergeCell ref="J32:J33"/>
    <mergeCell ref="K32:K33"/>
    <mergeCell ref="T30:T31"/>
    <mergeCell ref="U30:U31"/>
    <mergeCell ref="X30:X31"/>
    <mergeCell ref="Y30:Y31"/>
    <mergeCell ref="Z30:Z31"/>
    <mergeCell ref="AC30:AC31"/>
    <mergeCell ref="L30:L31"/>
    <mergeCell ref="M34:M35"/>
    <mergeCell ref="N30:N31"/>
    <mergeCell ref="O30:O31"/>
    <mergeCell ref="P30:P31"/>
    <mergeCell ref="S30:S31"/>
    <mergeCell ref="AD32:AD33"/>
    <mergeCell ref="A34:A37"/>
    <mergeCell ref="B34:B35"/>
    <mergeCell ref="E34:E35"/>
    <mergeCell ref="F34:F37"/>
    <mergeCell ref="G34:G35"/>
    <mergeCell ref="H34:H35"/>
    <mergeCell ref="I34:I35"/>
    <mergeCell ref="J34:J35"/>
    <mergeCell ref="K34:K37"/>
    <mergeCell ref="T32:T33"/>
    <mergeCell ref="U32:U33"/>
    <mergeCell ref="X32:X33"/>
    <mergeCell ref="Y32:Y33"/>
    <mergeCell ref="Z32:Z33"/>
    <mergeCell ref="AC32:AC33"/>
    <mergeCell ref="L32:L33"/>
    <mergeCell ref="M32:M33"/>
    <mergeCell ref="N32:N33"/>
    <mergeCell ref="P38:P41"/>
    <mergeCell ref="P32:P33"/>
    <mergeCell ref="S32:S33"/>
    <mergeCell ref="AD34:AD35"/>
    <mergeCell ref="B36:B37"/>
    <mergeCell ref="E36:E37"/>
    <mergeCell ref="G36:G37"/>
    <mergeCell ref="H36:H37"/>
    <mergeCell ref="I36:I37"/>
    <mergeCell ref="J36:J37"/>
    <mergeCell ref="L36:L37"/>
    <mergeCell ref="M36:M37"/>
    <mergeCell ref="N36:N37"/>
    <mergeCell ref="T34:T35"/>
    <mergeCell ref="U34:U37"/>
    <mergeCell ref="X34:X35"/>
    <mergeCell ref="Y34:Y35"/>
    <mergeCell ref="Z34:Z37"/>
    <mergeCell ref="AC34:AC35"/>
    <mergeCell ref="T36:T37"/>
    <mergeCell ref="X36:X37"/>
    <mergeCell ref="Y36:Y37"/>
    <mergeCell ref="AC36:AC37"/>
    <mergeCell ref="L34:L35"/>
    <mergeCell ref="A46:AD46"/>
    <mergeCell ref="F47:J47"/>
    <mergeCell ref="K47:O47"/>
    <mergeCell ref="P47:T47"/>
    <mergeCell ref="U47:Y47"/>
    <mergeCell ref="Z47:AD47"/>
    <mergeCell ref="N34:N35"/>
    <mergeCell ref="O34:O35"/>
    <mergeCell ref="AD36:AD37"/>
    <mergeCell ref="A38:A41"/>
    <mergeCell ref="B38:B39"/>
    <mergeCell ref="E38:E39"/>
    <mergeCell ref="F38:F41"/>
    <mergeCell ref="G38:G39"/>
    <mergeCell ref="H38:H39"/>
    <mergeCell ref="I38:I39"/>
    <mergeCell ref="J38:J39"/>
    <mergeCell ref="K38:K41"/>
    <mergeCell ref="P34:P37"/>
    <mergeCell ref="S34:S35"/>
    <mergeCell ref="O36:O37"/>
    <mergeCell ref="S36:S37"/>
    <mergeCell ref="X40:X41"/>
    <mergeCell ref="Y40:Y41"/>
    <mergeCell ref="AD38:AD39"/>
    <mergeCell ref="B40:B41"/>
    <mergeCell ref="E40:E41"/>
    <mergeCell ref="G40:G41"/>
    <mergeCell ref="H40:H41"/>
    <mergeCell ref="I40:I41"/>
    <mergeCell ref="J40:J41"/>
    <mergeCell ref="L40:L41"/>
    <mergeCell ref="M40:M41"/>
    <mergeCell ref="N40:N41"/>
    <mergeCell ref="T38:T39"/>
    <mergeCell ref="U38:U41"/>
    <mergeCell ref="X38:X39"/>
    <mergeCell ref="Y38:Y39"/>
    <mergeCell ref="AC38:AC39"/>
    <mergeCell ref="T40:T41"/>
    <mergeCell ref="O40:O41"/>
    <mergeCell ref="S40:S41"/>
    <mergeCell ref="AD40:AD41"/>
    <mergeCell ref="AC40:AC41"/>
    <mergeCell ref="L38:L39"/>
    <mergeCell ref="M38:M39"/>
    <mergeCell ref="N38:N39"/>
    <mergeCell ref="O38:O39"/>
    <mergeCell ref="AC48:AD48"/>
    <mergeCell ref="A50:A51"/>
    <mergeCell ref="B50:B51"/>
    <mergeCell ref="E50:E51"/>
    <mergeCell ref="F50:F51"/>
    <mergeCell ref="G50:G51"/>
    <mergeCell ref="H50:H51"/>
    <mergeCell ref="I50:I51"/>
    <mergeCell ref="J50:J51"/>
    <mergeCell ref="K50:K51"/>
    <mergeCell ref="G48:H48"/>
    <mergeCell ref="I48:J48"/>
    <mergeCell ref="L48:M48"/>
    <mergeCell ref="N48:O48"/>
    <mergeCell ref="S48:T48"/>
    <mergeCell ref="X48:Y48"/>
    <mergeCell ref="AD50:AD51"/>
    <mergeCell ref="T50:T51"/>
    <mergeCell ref="U50:U51"/>
    <mergeCell ref="X50:X51"/>
    <mergeCell ref="Y50:Y51"/>
    <mergeCell ref="Z50:Z51"/>
    <mergeCell ref="AC50:AC51"/>
    <mergeCell ref="L50:L51"/>
    <mergeCell ref="A52:A53"/>
    <mergeCell ref="B52:B53"/>
    <mergeCell ref="E52:E53"/>
    <mergeCell ref="F52:F53"/>
    <mergeCell ref="G52:G53"/>
    <mergeCell ref="H52:H53"/>
    <mergeCell ref="I52:I53"/>
    <mergeCell ref="J52:J53"/>
    <mergeCell ref="K52:K53"/>
    <mergeCell ref="M50:M51"/>
    <mergeCell ref="N50:N51"/>
    <mergeCell ref="O50:O51"/>
    <mergeCell ref="P50:P51"/>
    <mergeCell ref="S50:S51"/>
    <mergeCell ref="AD52:AD53"/>
    <mergeCell ref="T52:T53"/>
    <mergeCell ref="U52:U53"/>
    <mergeCell ref="X52:X53"/>
    <mergeCell ref="Y52:Y53"/>
    <mergeCell ref="Z52:Z53"/>
    <mergeCell ref="AC52:AC53"/>
    <mergeCell ref="L52:L53"/>
    <mergeCell ref="M52:M53"/>
    <mergeCell ref="N52:N53"/>
    <mergeCell ref="O52:O53"/>
    <mergeCell ref="P52:P53"/>
    <mergeCell ref="S52:S53"/>
    <mergeCell ref="O54:O55"/>
    <mergeCell ref="P54:P55"/>
    <mergeCell ref="S54:S55"/>
    <mergeCell ref="Q54:Q55"/>
    <mergeCell ref="R54:R55"/>
    <mergeCell ref="K54:K55"/>
    <mergeCell ref="Q56:Q57"/>
    <mergeCell ref="R56:R57"/>
    <mergeCell ref="Q58:Q59"/>
    <mergeCell ref="R58:R59"/>
    <mergeCell ref="V56:V57"/>
    <mergeCell ref="W56:W57"/>
    <mergeCell ref="V58:V59"/>
    <mergeCell ref="W58:W59"/>
    <mergeCell ref="L56:L57"/>
    <mergeCell ref="M56:M57"/>
    <mergeCell ref="N56:N57"/>
    <mergeCell ref="B58:B59"/>
    <mergeCell ref="A54:A55"/>
    <mergeCell ref="B54:B55"/>
    <mergeCell ref="E54:E55"/>
    <mergeCell ref="F54:F55"/>
    <mergeCell ref="G54:G55"/>
    <mergeCell ref="H54:H55"/>
    <mergeCell ref="I54:I55"/>
    <mergeCell ref="J54:J55"/>
    <mergeCell ref="AD54:AD55"/>
    <mergeCell ref="A56:A59"/>
    <mergeCell ref="B56:B57"/>
    <mergeCell ref="E56:E57"/>
    <mergeCell ref="F56:F59"/>
    <mergeCell ref="G56:G57"/>
    <mergeCell ref="H56:H57"/>
    <mergeCell ref="I56:I57"/>
    <mergeCell ref="J56:J57"/>
    <mergeCell ref="K56:K59"/>
    <mergeCell ref="T54:T55"/>
    <mergeCell ref="U54:U55"/>
    <mergeCell ref="X54:X55"/>
    <mergeCell ref="Y54:Y55"/>
    <mergeCell ref="Z54:Z55"/>
    <mergeCell ref="AC54:AC55"/>
    <mergeCell ref="L54:L55"/>
    <mergeCell ref="M54:M55"/>
    <mergeCell ref="N54:N55"/>
    <mergeCell ref="T58:T59"/>
    <mergeCell ref="AC58:AC59"/>
    <mergeCell ref="E58:E59"/>
    <mergeCell ref="G58:G59"/>
    <mergeCell ref="AD56:AD57"/>
    <mergeCell ref="N58:N59"/>
    <mergeCell ref="AA58:AA59"/>
    <mergeCell ref="AB58:AB59"/>
    <mergeCell ref="AD58:AD59"/>
    <mergeCell ref="P56:P59"/>
    <mergeCell ref="S56:S57"/>
    <mergeCell ref="O58:O59"/>
    <mergeCell ref="S58:S59"/>
    <mergeCell ref="O56:O57"/>
    <mergeCell ref="AA56:AA57"/>
    <mergeCell ref="AB56:AB57"/>
    <mergeCell ref="A60:A63"/>
    <mergeCell ref="B60:B61"/>
    <mergeCell ref="E60:E61"/>
    <mergeCell ref="F60:F63"/>
    <mergeCell ref="G60:G61"/>
    <mergeCell ref="H60:H61"/>
    <mergeCell ref="I60:I61"/>
    <mergeCell ref="J60:J61"/>
    <mergeCell ref="K60:K63"/>
    <mergeCell ref="U56:U59"/>
    <mergeCell ref="X56:X57"/>
    <mergeCell ref="Y56:Y57"/>
    <mergeCell ref="Z56:Z59"/>
    <mergeCell ref="AC56:AC57"/>
    <mergeCell ref="H62:H63"/>
    <mergeCell ref="I62:I63"/>
    <mergeCell ref="J62:J63"/>
    <mergeCell ref="L62:L63"/>
    <mergeCell ref="M62:M63"/>
    <mergeCell ref="N62:N63"/>
    <mergeCell ref="T60:T61"/>
    <mergeCell ref="U60:U63"/>
    <mergeCell ref="X60:X61"/>
    <mergeCell ref="O60:O61"/>
    <mergeCell ref="P60:P63"/>
    <mergeCell ref="S60:S61"/>
    <mergeCell ref="O62:O63"/>
    <mergeCell ref="S62:S63"/>
    <mergeCell ref="H58:H59"/>
    <mergeCell ref="I58:I59"/>
    <mergeCell ref="J58:J59"/>
    <mergeCell ref="L58:L59"/>
    <mergeCell ref="M58:M59"/>
    <mergeCell ref="AC60:AC61"/>
    <mergeCell ref="T62:T63"/>
    <mergeCell ref="X62:X63"/>
    <mergeCell ref="Y62:Y63"/>
    <mergeCell ref="AC62:AC63"/>
    <mergeCell ref="AD62:AD63"/>
    <mergeCell ref="AD60:AD61"/>
    <mergeCell ref="B62:B63"/>
    <mergeCell ref="E62:E63"/>
    <mergeCell ref="G62:G63"/>
    <mergeCell ref="L60:L61"/>
    <mergeCell ref="M60:M61"/>
    <mergeCell ref="N60:N61"/>
    <mergeCell ref="AA60:AA61"/>
    <mergeCell ref="AB60:AB61"/>
    <mergeCell ref="Q60:Q61"/>
    <mergeCell ref="R60:R61"/>
    <mergeCell ref="V60:V61"/>
    <mergeCell ref="W60:W61"/>
  </mergeCells>
  <phoneticPr fontId="2" type="noConversion"/>
  <pageMargins left="0.78749999999999998" right="0.78749999999999998" top="1.05277777777778" bottom="1.05277777777778" header="0.78749999999999998" footer="0.78749999999999998"/>
  <pageSetup paperSize="9" firstPageNumber="0" orientation="portrait" r:id="rId1"/>
  <headerFooter>
    <oddHeader>&amp;C&amp;"Times New Roman,Regular"&amp;12&amp;A</oddHeader>
    <oddFooter>&amp;C&amp;"Times New Roman,Regular"&amp;12Page &amp;P</oddFooter>
  </headerFooter>
  <colBreaks count="1" manualBreakCount="1">
    <brk id="30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J58"/>
  <sheetViews>
    <sheetView zoomScale="70" zoomScaleNormal="70" workbookViewId="0">
      <selection activeCell="AF19" sqref="AF19"/>
    </sheetView>
  </sheetViews>
  <sheetFormatPr defaultRowHeight="19.2"/>
  <cols>
    <col min="1" max="31" width="8.7265625" style="85"/>
    <col min="32" max="32" width="14.54296875" style="85" customWidth="1"/>
    <col min="33" max="33" width="20.6328125" style="85" bestFit="1" customWidth="1"/>
    <col min="34" max="34" width="17.453125" style="85" bestFit="1" customWidth="1"/>
    <col min="35" max="36" width="17" style="85" bestFit="1" customWidth="1"/>
    <col min="37" max="16384" width="8.7265625" style="85"/>
  </cols>
  <sheetData>
    <row r="2" spans="2:36">
      <c r="AD2" s="86" t="s">
        <v>170</v>
      </c>
    </row>
    <row r="3" spans="2:36" ht="25.2">
      <c r="B3" s="155" t="s">
        <v>131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87">
        <f>(16000-$F13)</f>
        <v>15500</v>
      </c>
    </row>
    <row r="4" spans="2:36" ht="45" customHeight="1">
      <c r="B4" s="88"/>
      <c r="C4" s="88"/>
      <c r="D4" s="88"/>
      <c r="E4" s="88"/>
      <c r="F4" s="156" t="s">
        <v>171</v>
      </c>
      <c r="G4" s="156"/>
      <c r="H4" s="156"/>
      <c r="I4" s="156"/>
      <c r="J4" s="156"/>
      <c r="K4" s="156"/>
      <c r="L4" s="157" t="s">
        <v>172</v>
      </c>
      <c r="M4" s="157"/>
      <c r="N4" s="157"/>
      <c r="O4" s="157"/>
      <c r="P4" s="157"/>
      <c r="Q4" s="157"/>
      <c r="R4" s="228" t="s">
        <v>173</v>
      </c>
      <c r="S4" s="228"/>
      <c r="T4" s="228"/>
      <c r="U4" s="228"/>
      <c r="V4" s="228"/>
      <c r="W4" s="228"/>
      <c r="X4" s="229" t="s">
        <v>174</v>
      </c>
      <c r="Y4" s="229"/>
      <c r="Z4" s="229"/>
      <c r="AA4" s="229"/>
      <c r="AB4" s="229"/>
      <c r="AC4" s="229"/>
      <c r="AJ4" s="89"/>
    </row>
    <row r="5" spans="2:36" ht="57.6">
      <c r="B5" s="88"/>
      <c r="C5" s="88"/>
      <c r="D5" s="90" t="s">
        <v>175</v>
      </c>
      <c r="E5" s="90" t="s">
        <v>176</v>
      </c>
      <c r="F5" s="90" t="s">
        <v>177</v>
      </c>
      <c r="G5" s="90" t="s">
        <v>178</v>
      </c>
      <c r="H5" s="153" t="s">
        <v>179</v>
      </c>
      <c r="I5" s="153"/>
      <c r="J5" s="153" t="s">
        <v>180</v>
      </c>
      <c r="K5" s="153"/>
      <c r="L5" s="90" t="s">
        <v>177</v>
      </c>
      <c r="M5" s="90" t="s">
        <v>178</v>
      </c>
      <c r="N5" s="153" t="s">
        <v>179</v>
      </c>
      <c r="O5" s="153"/>
      <c r="P5" s="153" t="s">
        <v>180</v>
      </c>
      <c r="Q5" s="153"/>
      <c r="R5" s="90" t="s">
        <v>177</v>
      </c>
      <c r="S5" s="90" t="s">
        <v>178</v>
      </c>
      <c r="T5" s="153" t="s">
        <v>179</v>
      </c>
      <c r="U5" s="153"/>
      <c r="V5" s="153" t="s">
        <v>180</v>
      </c>
      <c r="W5" s="153"/>
      <c r="X5" s="90" t="s">
        <v>177</v>
      </c>
      <c r="Y5" s="90" t="s">
        <v>178</v>
      </c>
      <c r="Z5" s="153" t="s">
        <v>179</v>
      </c>
      <c r="AA5" s="153"/>
      <c r="AB5" s="153" t="s">
        <v>180</v>
      </c>
      <c r="AC5" s="153"/>
      <c r="AF5" s="91" t="s">
        <v>181</v>
      </c>
      <c r="AJ5" s="92"/>
    </row>
    <row r="6" spans="2:36" ht="57.6">
      <c r="B6" s="88"/>
      <c r="C6" s="88"/>
      <c r="D6" s="93"/>
      <c r="E6" s="90"/>
      <c r="F6" s="93"/>
      <c r="G6" s="93"/>
      <c r="H6" s="93" t="s">
        <v>182</v>
      </c>
      <c r="I6" s="90" t="s">
        <v>183</v>
      </c>
      <c r="J6" s="93" t="s">
        <v>182</v>
      </c>
      <c r="K6" s="90" t="s">
        <v>183</v>
      </c>
      <c r="L6" s="93"/>
      <c r="M6" s="93"/>
      <c r="N6" s="93" t="s">
        <v>182</v>
      </c>
      <c r="O6" s="90" t="s">
        <v>183</v>
      </c>
      <c r="P6" s="93" t="s">
        <v>182</v>
      </c>
      <c r="Q6" s="90" t="s">
        <v>183</v>
      </c>
      <c r="R6" s="93"/>
      <c r="S6" s="93"/>
      <c r="T6" s="93" t="s">
        <v>182</v>
      </c>
      <c r="U6" s="90" t="s">
        <v>183</v>
      </c>
      <c r="V6" s="93" t="s">
        <v>182</v>
      </c>
      <c r="W6" s="90" t="s">
        <v>183</v>
      </c>
      <c r="X6" s="93"/>
      <c r="Y6" s="93"/>
      <c r="Z6" s="93" t="s">
        <v>182</v>
      </c>
      <c r="AA6" s="90" t="s">
        <v>183</v>
      </c>
      <c r="AB6" s="93" t="s">
        <v>182</v>
      </c>
      <c r="AC6" s="90" t="s">
        <v>183</v>
      </c>
      <c r="AF6" s="94"/>
      <c r="AG6" s="95" t="s">
        <v>171</v>
      </c>
      <c r="AH6" s="95" t="s">
        <v>172</v>
      </c>
      <c r="AI6" s="95" t="s">
        <v>173</v>
      </c>
      <c r="AJ6" s="95" t="s">
        <v>174</v>
      </c>
    </row>
    <row r="7" spans="2:36">
      <c r="B7" s="88" t="s">
        <v>27</v>
      </c>
      <c r="C7" s="88"/>
      <c r="D7" s="93">
        <v>140</v>
      </c>
      <c r="E7" s="90">
        <v>60</v>
      </c>
      <c r="F7" s="96">
        <f>$AG$7</f>
        <v>0.625</v>
      </c>
      <c r="G7" s="97">
        <f t="shared" ref="G7:G12" si="0">TRUNC($AD$3*F7)</f>
        <v>9687</v>
      </c>
      <c r="H7" s="98">
        <f t="shared" ref="H7:H12" si="1">TRUNC(G7/$D7)</f>
        <v>69</v>
      </c>
      <c r="I7" s="99">
        <f t="shared" ref="I7:I12" si="2">TRUNC(H7*$E7/60)</f>
        <v>69</v>
      </c>
      <c r="J7" s="98">
        <f t="shared" ref="J7:J12" si="3">TRUNC(H7/2)</f>
        <v>34</v>
      </c>
      <c r="K7" s="99">
        <f t="shared" ref="K7:K12" si="4">TRUNC(J7*$E7/60)</f>
        <v>34</v>
      </c>
      <c r="L7" s="100">
        <f>$AH$7</f>
        <v>0.45</v>
      </c>
      <c r="M7" s="97">
        <f t="shared" ref="M7:M12" si="5">TRUNC($AD$3*L7)</f>
        <v>6975</v>
      </c>
      <c r="N7" s="98">
        <f t="shared" ref="N7:N12" si="6">TRUNC(M7/$D7)</f>
        <v>49</v>
      </c>
      <c r="O7" s="99">
        <f t="shared" ref="O7:O12" si="7">TRUNC(N7*$E7/60)</f>
        <v>49</v>
      </c>
      <c r="P7" s="98">
        <f t="shared" ref="P7:P12" si="8">TRUNC(N7/2)</f>
        <v>24</v>
      </c>
      <c r="Q7" s="99">
        <f t="shared" ref="Q7:Q12" si="9">TRUNC(P7*$E7/60)</f>
        <v>24</v>
      </c>
      <c r="R7" s="100">
        <f>$AI$7</f>
        <v>0.35</v>
      </c>
      <c r="S7" s="97">
        <f t="shared" ref="S7:S12" si="10">TRUNC($AD$3*R7)</f>
        <v>5425</v>
      </c>
      <c r="T7" s="98">
        <f t="shared" ref="T7:T12" si="11">TRUNC(S7/$D7)</f>
        <v>38</v>
      </c>
      <c r="U7" s="99">
        <f t="shared" ref="U7:U12" si="12">TRUNC(T7*$E7/60)</f>
        <v>38</v>
      </c>
      <c r="V7" s="98">
        <f t="shared" ref="V7:V12" si="13">TRUNC(T7/2)</f>
        <v>19</v>
      </c>
      <c r="W7" s="99">
        <f t="shared" ref="W7:W12" si="14">TRUNC(V7*$E7/60)</f>
        <v>19</v>
      </c>
      <c r="X7" s="100">
        <f>$AJ$7</f>
        <v>0.35</v>
      </c>
      <c r="Y7" s="97">
        <f t="shared" ref="Y7:Y12" si="15">TRUNC($AD$3*X7)</f>
        <v>5425</v>
      </c>
      <c r="Z7" s="98">
        <f t="shared" ref="Z7:Z12" si="16">TRUNC(Y7/$D7)</f>
        <v>38</v>
      </c>
      <c r="AA7" s="99">
        <f t="shared" ref="AA7:AA12" si="17">TRUNC(Z7*$E7/60)</f>
        <v>38</v>
      </c>
      <c r="AB7" s="98">
        <f t="shared" ref="AB7:AB12" si="18">TRUNC(Z7/2)</f>
        <v>19</v>
      </c>
      <c r="AC7" s="99">
        <f t="shared" ref="AC7:AC12" si="19">TRUNC(AB7*$E7/60)</f>
        <v>19</v>
      </c>
      <c r="AF7" s="101" t="s">
        <v>27</v>
      </c>
      <c r="AG7" s="102">
        <v>0.625</v>
      </c>
      <c r="AH7" s="102">
        <v>0.45</v>
      </c>
      <c r="AI7" s="102">
        <v>0.35</v>
      </c>
      <c r="AJ7" s="102">
        <v>0.35</v>
      </c>
    </row>
    <row r="8" spans="2:36">
      <c r="B8" s="88" t="s">
        <v>28</v>
      </c>
      <c r="C8" s="88"/>
      <c r="D8" s="93">
        <v>50</v>
      </c>
      <c r="E8" s="90">
        <v>20</v>
      </c>
      <c r="F8" s="96">
        <f>$AG$8</f>
        <v>0.12</v>
      </c>
      <c r="G8" s="97">
        <f t="shared" si="0"/>
        <v>1860</v>
      </c>
      <c r="H8" s="98">
        <f t="shared" si="1"/>
        <v>37</v>
      </c>
      <c r="I8" s="99">
        <f t="shared" si="2"/>
        <v>12</v>
      </c>
      <c r="J8" s="98">
        <f t="shared" si="3"/>
        <v>18</v>
      </c>
      <c r="K8" s="99">
        <f t="shared" si="4"/>
        <v>6</v>
      </c>
      <c r="L8" s="100">
        <f>$AH$8</f>
        <v>0.21</v>
      </c>
      <c r="M8" s="97">
        <f t="shared" si="5"/>
        <v>3255</v>
      </c>
      <c r="N8" s="98">
        <f t="shared" si="6"/>
        <v>65</v>
      </c>
      <c r="O8" s="99">
        <f t="shared" si="7"/>
        <v>21</v>
      </c>
      <c r="P8" s="98">
        <f t="shared" si="8"/>
        <v>32</v>
      </c>
      <c r="Q8" s="99">
        <f t="shared" si="9"/>
        <v>10</v>
      </c>
      <c r="R8" s="100">
        <f>$AI$8</f>
        <v>0.1</v>
      </c>
      <c r="S8" s="97">
        <f t="shared" si="10"/>
        <v>1550</v>
      </c>
      <c r="T8" s="98">
        <f t="shared" si="11"/>
        <v>31</v>
      </c>
      <c r="U8" s="99">
        <f t="shared" si="12"/>
        <v>10</v>
      </c>
      <c r="V8" s="98">
        <f t="shared" si="13"/>
        <v>15</v>
      </c>
      <c r="W8" s="99">
        <f t="shared" si="14"/>
        <v>5</v>
      </c>
      <c r="X8" s="100">
        <f>$AJ$8</f>
        <v>0.15</v>
      </c>
      <c r="Y8" s="97">
        <f t="shared" si="15"/>
        <v>2325</v>
      </c>
      <c r="Z8" s="98">
        <f t="shared" si="16"/>
        <v>46</v>
      </c>
      <c r="AA8" s="99">
        <f t="shared" si="17"/>
        <v>15</v>
      </c>
      <c r="AB8" s="98">
        <f t="shared" si="18"/>
        <v>23</v>
      </c>
      <c r="AC8" s="99">
        <f t="shared" si="19"/>
        <v>7</v>
      </c>
      <c r="AF8" s="101" t="s">
        <v>28</v>
      </c>
      <c r="AG8" s="102">
        <v>0.12</v>
      </c>
      <c r="AH8" s="102">
        <v>0.21</v>
      </c>
      <c r="AI8" s="102">
        <v>0.1</v>
      </c>
      <c r="AJ8" s="102">
        <v>0.15</v>
      </c>
    </row>
    <row r="9" spans="2:36">
      <c r="B9" s="88" t="s">
        <v>29</v>
      </c>
      <c r="C9" s="88"/>
      <c r="D9" s="93">
        <v>140</v>
      </c>
      <c r="E9" s="90">
        <v>60</v>
      </c>
      <c r="F9" s="96">
        <f>$AG$9</f>
        <v>8.5000000000000006E-2</v>
      </c>
      <c r="G9" s="97">
        <f t="shared" si="0"/>
        <v>1317</v>
      </c>
      <c r="H9" s="98">
        <f t="shared" si="1"/>
        <v>9</v>
      </c>
      <c r="I9" s="99">
        <f t="shared" si="2"/>
        <v>9</v>
      </c>
      <c r="J9" s="98">
        <f t="shared" si="3"/>
        <v>4</v>
      </c>
      <c r="K9" s="99">
        <f t="shared" si="4"/>
        <v>4</v>
      </c>
      <c r="L9" s="96">
        <f>$AH$9</f>
        <v>8.5000000000000006E-2</v>
      </c>
      <c r="M9" s="97">
        <f t="shared" si="5"/>
        <v>1317</v>
      </c>
      <c r="N9" s="98">
        <f t="shared" si="6"/>
        <v>9</v>
      </c>
      <c r="O9" s="99">
        <f t="shared" si="7"/>
        <v>9</v>
      </c>
      <c r="P9" s="98">
        <f t="shared" si="8"/>
        <v>4</v>
      </c>
      <c r="Q9" s="99">
        <f t="shared" si="9"/>
        <v>4</v>
      </c>
      <c r="R9" s="96">
        <f>$AI$9</f>
        <v>8.5000000000000006E-2</v>
      </c>
      <c r="S9" s="97">
        <f t="shared" si="10"/>
        <v>1317</v>
      </c>
      <c r="T9" s="98">
        <f t="shared" si="11"/>
        <v>9</v>
      </c>
      <c r="U9" s="99">
        <f t="shared" si="12"/>
        <v>9</v>
      </c>
      <c r="V9" s="98">
        <f t="shared" si="13"/>
        <v>4</v>
      </c>
      <c r="W9" s="99">
        <f t="shared" si="14"/>
        <v>4</v>
      </c>
      <c r="X9" s="100">
        <f>$AJ$9</f>
        <v>0.4</v>
      </c>
      <c r="Y9" s="97">
        <f t="shared" si="15"/>
        <v>6200</v>
      </c>
      <c r="Z9" s="98">
        <f t="shared" si="16"/>
        <v>44</v>
      </c>
      <c r="AA9" s="99">
        <f t="shared" si="17"/>
        <v>44</v>
      </c>
      <c r="AB9" s="98">
        <f t="shared" si="18"/>
        <v>22</v>
      </c>
      <c r="AC9" s="99">
        <f t="shared" si="19"/>
        <v>22</v>
      </c>
      <c r="AF9" s="101" t="s">
        <v>29</v>
      </c>
      <c r="AG9" s="102">
        <v>8.5000000000000006E-2</v>
      </c>
      <c r="AH9" s="102">
        <v>8.5000000000000006E-2</v>
      </c>
      <c r="AI9" s="102">
        <v>8.5000000000000006E-2</v>
      </c>
      <c r="AJ9" s="102">
        <v>0.4</v>
      </c>
    </row>
    <row r="10" spans="2:36">
      <c r="B10" s="113" t="s">
        <v>24</v>
      </c>
      <c r="C10" s="114"/>
      <c r="D10" s="109">
        <v>30</v>
      </c>
      <c r="E10" s="110">
        <v>20</v>
      </c>
      <c r="F10" s="232">
        <f>$AG$10</f>
        <v>0.12</v>
      </c>
      <c r="G10" s="230">
        <f t="shared" si="0"/>
        <v>1860</v>
      </c>
      <c r="H10" s="98">
        <f t="shared" si="1"/>
        <v>62</v>
      </c>
      <c r="I10" s="99">
        <f t="shared" si="2"/>
        <v>20</v>
      </c>
      <c r="J10" s="98">
        <f t="shared" si="3"/>
        <v>31</v>
      </c>
      <c r="K10" s="99">
        <f t="shared" si="4"/>
        <v>10</v>
      </c>
      <c r="L10" s="233">
        <f>$AH$10</f>
        <v>0.14000000000000001</v>
      </c>
      <c r="M10" s="230">
        <f t="shared" si="5"/>
        <v>2170</v>
      </c>
      <c r="N10" s="98">
        <f t="shared" si="6"/>
        <v>72</v>
      </c>
      <c r="O10" s="99">
        <f t="shared" si="7"/>
        <v>24</v>
      </c>
      <c r="P10" s="98">
        <f t="shared" si="8"/>
        <v>36</v>
      </c>
      <c r="Q10" s="99">
        <f t="shared" si="9"/>
        <v>12</v>
      </c>
      <c r="R10" s="233">
        <f>$AI$10</f>
        <v>0.41499999999999998</v>
      </c>
      <c r="S10" s="230">
        <f t="shared" si="10"/>
        <v>6432</v>
      </c>
      <c r="T10" s="98">
        <f t="shared" si="11"/>
        <v>214</v>
      </c>
      <c r="U10" s="99">
        <f t="shared" si="12"/>
        <v>71</v>
      </c>
      <c r="V10" s="98">
        <f t="shared" si="13"/>
        <v>107</v>
      </c>
      <c r="W10" s="99">
        <f t="shared" si="14"/>
        <v>35</v>
      </c>
      <c r="X10" s="233">
        <f>$AJ$10</f>
        <v>0.05</v>
      </c>
      <c r="Y10" s="230">
        <f t="shared" si="15"/>
        <v>775</v>
      </c>
      <c r="Z10" s="98">
        <f t="shared" si="16"/>
        <v>25</v>
      </c>
      <c r="AA10" s="99">
        <f t="shared" si="17"/>
        <v>8</v>
      </c>
      <c r="AB10" s="98">
        <f t="shared" si="18"/>
        <v>12</v>
      </c>
      <c r="AC10" s="99">
        <f t="shared" si="19"/>
        <v>4</v>
      </c>
      <c r="AF10" s="103" t="s">
        <v>24</v>
      </c>
      <c r="AG10" s="102">
        <v>0.12</v>
      </c>
      <c r="AH10" s="102">
        <v>0.14000000000000001</v>
      </c>
      <c r="AI10" s="102">
        <v>0.41499999999999998</v>
      </c>
      <c r="AJ10" s="102">
        <v>0.05</v>
      </c>
    </row>
    <row r="11" spans="2:36">
      <c r="B11" s="115" t="s">
        <v>169</v>
      </c>
      <c r="C11" s="115"/>
      <c r="D11" s="111">
        <v>100</v>
      </c>
      <c r="E11" s="112">
        <v>600</v>
      </c>
      <c r="F11" s="232">
        <f>$AG$10</f>
        <v>0.12</v>
      </c>
      <c r="G11" s="230">
        <f t="shared" si="0"/>
        <v>1860</v>
      </c>
      <c r="H11" s="98">
        <f t="shared" si="1"/>
        <v>18</v>
      </c>
      <c r="I11" s="99">
        <f t="shared" si="2"/>
        <v>180</v>
      </c>
      <c r="J11" s="98">
        <f t="shared" si="3"/>
        <v>9</v>
      </c>
      <c r="K11" s="99">
        <f t="shared" si="4"/>
        <v>90</v>
      </c>
      <c r="L11" s="233">
        <f>$AH$10</f>
        <v>0.14000000000000001</v>
      </c>
      <c r="M11" s="230">
        <f t="shared" si="5"/>
        <v>2170</v>
      </c>
      <c r="N11" s="98">
        <f t="shared" si="6"/>
        <v>21</v>
      </c>
      <c r="O11" s="99">
        <f t="shared" si="7"/>
        <v>210</v>
      </c>
      <c r="P11" s="98">
        <f t="shared" si="8"/>
        <v>10</v>
      </c>
      <c r="Q11" s="99">
        <f t="shared" si="9"/>
        <v>100</v>
      </c>
      <c r="R11" s="233">
        <f>$AI$10</f>
        <v>0.41499999999999998</v>
      </c>
      <c r="S11" s="230">
        <f t="shared" si="10"/>
        <v>6432</v>
      </c>
      <c r="T11" s="98">
        <f t="shared" si="11"/>
        <v>64</v>
      </c>
      <c r="U11" s="99">
        <f t="shared" si="12"/>
        <v>640</v>
      </c>
      <c r="V11" s="98">
        <f t="shared" si="13"/>
        <v>32</v>
      </c>
      <c r="W11" s="99">
        <f t="shared" si="14"/>
        <v>320</v>
      </c>
      <c r="X11" s="233">
        <f>$AJ$10</f>
        <v>0.05</v>
      </c>
      <c r="Y11" s="230">
        <f t="shared" si="15"/>
        <v>775</v>
      </c>
      <c r="Z11" s="98">
        <f t="shared" si="16"/>
        <v>7</v>
      </c>
      <c r="AA11" s="99">
        <f t="shared" si="17"/>
        <v>70</v>
      </c>
      <c r="AB11" s="98">
        <f t="shared" si="18"/>
        <v>3</v>
      </c>
      <c r="AC11" s="99">
        <f t="shared" si="19"/>
        <v>30</v>
      </c>
      <c r="AF11" s="104"/>
      <c r="AG11" s="102"/>
      <c r="AH11" s="102"/>
      <c r="AI11" s="102"/>
      <c r="AJ11" s="102"/>
    </row>
    <row r="12" spans="2:36">
      <c r="B12" s="88" t="s">
        <v>25</v>
      </c>
      <c r="C12" s="88"/>
      <c r="D12" s="93">
        <v>30</v>
      </c>
      <c r="E12" s="90">
        <v>20</v>
      </c>
      <c r="F12" s="96">
        <f>$AG$12</f>
        <v>0.05</v>
      </c>
      <c r="G12" s="97">
        <f t="shared" si="0"/>
        <v>775</v>
      </c>
      <c r="H12" s="98">
        <f t="shared" si="1"/>
        <v>25</v>
      </c>
      <c r="I12" s="99">
        <f t="shared" si="2"/>
        <v>8</v>
      </c>
      <c r="J12" s="98">
        <f t="shared" si="3"/>
        <v>12</v>
      </c>
      <c r="K12" s="99">
        <f t="shared" si="4"/>
        <v>4</v>
      </c>
      <c r="L12" s="100">
        <f>$AH$12</f>
        <v>0.115</v>
      </c>
      <c r="M12" s="97">
        <f t="shared" si="5"/>
        <v>1782</v>
      </c>
      <c r="N12" s="98">
        <f t="shared" si="6"/>
        <v>59</v>
      </c>
      <c r="O12" s="99">
        <f t="shared" si="7"/>
        <v>19</v>
      </c>
      <c r="P12" s="98">
        <f t="shared" si="8"/>
        <v>29</v>
      </c>
      <c r="Q12" s="99">
        <f t="shared" si="9"/>
        <v>9</v>
      </c>
      <c r="R12" s="100">
        <f>$AI$12</f>
        <v>0.05</v>
      </c>
      <c r="S12" s="97">
        <f t="shared" si="10"/>
        <v>775</v>
      </c>
      <c r="T12" s="98">
        <f t="shared" si="11"/>
        <v>25</v>
      </c>
      <c r="U12" s="99">
        <f t="shared" si="12"/>
        <v>8</v>
      </c>
      <c r="V12" s="98">
        <f t="shared" si="13"/>
        <v>12</v>
      </c>
      <c r="W12" s="99">
        <f t="shared" si="14"/>
        <v>4</v>
      </c>
      <c r="X12" s="100">
        <f>$AJ$12</f>
        <v>0.05</v>
      </c>
      <c r="Y12" s="97">
        <f t="shared" si="15"/>
        <v>775</v>
      </c>
      <c r="Z12" s="98">
        <f t="shared" si="16"/>
        <v>25</v>
      </c>
      <c r="AA12" s="99">
        <f t="shared" si="17"/>
        <v>8</v>
      </c>
      <c r="AB12" s="98">
        <f t="shared" si="18"/>
        <v>12</v>
      </c>
      <c r="AC12" s="99">
        <f t="shared" si="19"/>
        <v>4</v>
      </c>
      <c r="AF12" s="101" t="s">
        <v>25</v>
      </c>
      <c r="AG12" s="102">
        <v>0.05</v>
      </c>
      <c r="AH12" s="102">
        <v>0.115</v>
      </c>
      <c r="AI12" s="102">
        <v>0.05</v>
      </c>
      <c r="AJ12" s="102">
        <v>0.05</v>
      </c>
    </row>
    <row r="13" spans="2:36">
      <c r="B13" s="88" t="s">
        <v>30</v>
      </c>
      <c r="C13" s="88"/>
      <c r="D13" s="88"/>
      <c r="E13" s="90"/>
      <c r="F13" s="230">
        <f>$AG$13</f>
        <v>500</v>
      </c>
      <c r="G13" s="230"/>
      <c r="H13" s="105" t="s">
        <v>184</v>
      </c>
      <c r="I13" s="106" t="s">
        <v>184</v>
      </c>
      <c r="J13" s="105" t="s">
        <v>184</v>
      </c>
      <c r="K13" s="106" t="s">
        <v>184</v>
      </c>
      <c r="L13" s="230">
        <f>$AG$13</f>
        <v>500</v>
      </c>
      <c r="M13" s="230"/>
      <c r="N13" s="105" t="s">
        <v>184</v>
      </c>
      <c r="O13" s="106" t="s">
        <v>184</v>
      </c>
      <c r="P13" s="105" t="s">
        <v>184</v>
      </c>
      <c r="Q13" s="106" t="s">
        <v>184</v>
      </c>
      <c r="R13" s="230">
        <f>$AG$13</f>
        <v>500</v>
      </c>
      <c r="S13" s="230"/>
      <c r="T13" s="105" t="s">
        <v>184</v>
      </c>
      <c r="U13" s="106" t="s">
        <v>184</v>
      </c>
      <c r="V13" s="105" t="s">
        <v>184</v>
      </c>
      <c r="W13" s="106" t="s">
        <v>184</v>
      </c>
      <c r="X13" s="230">
        <f>$AG$13</f>
        <v>500</v>
      </c>
      <c r="Y13" s="230"/>
      <c r="Z13" s="105" t="s">
        <v>184</v>
      </c>
      <c r="AA13" s="106" t="s">
        <v>184</v>
      </c>
      <c r="AB13" s="105" t="s">
        <v>184</v>
      </c>
      <c r="AC13" s="106" t="s">
        <v>184</v>
      </c>
      <c r="AF13" s="107" t="s">
        <v>30</v>
      </c>
      <c r="AG13" s="231">
        <v>500</v>
      </c>
      <c r="AH13" s="231"/>
      <c r="AI13" s="231"/>
      <c r="AJ13" s="231"/>
    </row>
    <row r="14" spans="2:36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</row>
    <row r="15" spans="2:36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</row>
    <row r="16" spans="2:36">
      <c r="AF16" s="101"/>
      <c r="AG16" s="102"/>
      <c r="AH16" s="102"/>
      <c r="AI16" s="102"/>
      <c r="AJ16" s="102"/>
    </row>
    <row r="17" spans="2:30">
      <c r="AD17" s="86" t="s">
        <v>170</v>
      </c>
    </row>
    <row r="18" spans="2:30" ht="25.2">
      <c r="B18" s="155" t="s">
        <v>160</v>
      </c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87">
        <f>(32000-$F28)</f>
        <v>31500</v>
      </c>
    </row>
    <row r="19" spans="2:30" ht="49.05" customHeight="1">
      <c r="B19" s="88"/>
      <c r="C19" s="88"/>
      <c r="D19" s="88"/>
      <c r="E19" s="88"/>
      <c r="F19" s="156" t="s">
        <v>171</v>
      </c>
      <c r="G19" s="156"/>
      <c r="H19" s="156"/>
      <c r="I19" s="156"/>
      <c r="J19" s="156"/>
      <c r="K19" s="156"/>
      <c r="L19" s="157" t="s">
        <v>172</v>
      </c>
      <c r="M19" s="157"/>
      <c r="N19" s="157"/>
      <c r="O19" s="157"/>
      <c r="P19" s="157"/>
      <c r="Q19" s="157"/>
      <c r="R19" s="228" t="s">
        <v>173</v>
      </c>
      <c r="S19" s="228"/>
      <c r="T19" s="228"/>
      <c r="U19" s="228"/>
      <c r="V19" s="228"/>
      <c r="W19" s="228"/>
      <c r="X19" s="229" t="s">
        <v>174</v>
      </c>
      <c r="Y19" s="229"/>
      <c r="Z19" s="229"/>
      <c r="AA19" s="229"/>
      <c r="AB19" s="229"/>
      <c r="AC19" s="229"/>
    </row>
    <row r="20" spans="2:30" ht="57.6">
      <c r="B20" s="88"/>
      <c r="C20" s="88"/>
      <c r="D20" s="90" t="s">
        <v>175</v>
      </c>
      <c r="E20" s="90" t="s">
        <v>176</v>
      </c>
      <c r="F20" s="90" t="s">
        <v>177</v>
      </c>
      <c r="G20" s="90" t="s">
        <v>178</v>
      </c>
      <c r="H20" s="153" t="s">
        <v>179</v>
      </c>
      <c r="I20" s="153"/>
      <c r="J20" s="153" t="s">
        <v>180</v>
      </c>
      <c r="K20" s="153"/>
      <c r="L20" s="90" t="s">
        <v>177</v>
      </c>
      <c r="M20" s="90" t="s">
        <v>178</v>
      </c>
      <c r="N20" s="153" t="s">
        <v>179</v>
      </c>
      <c r="O20" s="153"/>
      <c r="P20" s="153" t="s">
        <v>180</v>
      </c>
      <c r="Q20" s="153"/>
      <c r="R20" s="90" t="s">
        <v>177</v>
      </c>
      <c r="S20" s="90" t="s">
        <v>178</v>
      </c>
      <c r="T20" s="153" t="s">
        <v>179</v>
      </c>
      <c r="U20" s="153"/>
      <c r="V20" s="153" t="s">
        <v>180</v>
      </c>
      <c r="W20" s="153"/>
      <c r="X20" s="90" t="s">
        <v>177</v>
      </c>
      <c r="Y20" s="90" t="s">
        <v>178</v>
      </c>
      <c r="Z20" s="153" t="s">
        <v>179</v>
      </c>
      <c r="AA20" s="153"/>
      <c r="AB20" s="153" t="s">
        <v>180</v>
      </c>
      <c r="AC20" s="153"/>
    </row>
    <row r="21" spans="2:30">
      <c r="B21" s="88"/>
      <c r="C21" s="88"/>
      <c r="D21" s="93"/>
      <c r="E21" s="90"/>
      <c r="F21" s="93"/>
      <c r="G21" s="93"/>
      <c r="H21" s="93" t="s">
        <v>182</v>
      </c>
      <c r="I21" s="90" t="s">
        <v>183</v>
      </c>
      <c r="J21" s="93" t="s">
        <v>182</v>
      </c>
      <c r="K21" s="90" t="s">
        <v>183</v>
      </c>
      <c r="L21" s="93"/>
      <c r="M21" s="93"/>
      <c r="N21" s="93" t="s">
        <v>182</v>
      </c>
      <c r="O21" s="90" t="s">
        <v>183</v>
      </c>
      <c r="P21" s="93" t="s">
        <v>182</v>
      </c>
      <c r="Q21" s="90" t="s">
        <v>183</v>
      </c>
      <c r="R21" s="93"/>
      <c r="S21" s="93"/>
      <c r="T21" s="93" t="s">
        <v>182</v>
      </c>
      <c r="U21" s="90" t="s">
        <v>183</v>
      </c>
      <c r="V21" s="93" t="s">
        <v>182</v>
      </c>
      <c r="W21" s="90" t="s">
        <v>183</v>
      </c>
      <c r="X21" s="93"/>
      <c r="Y21" s="93"/>
      <c r="Z21" s="93" t="s">
        <v>182</v>
      </c>
      <c r="AA21" s="90" t="s">
        <v>183</v>
      </c>
      <c r="AB21" s="93" t="s">
        <v>182</v>
      </c>
      <c r="AC21" s="90" t="s">
        <v>183</v>
      </c>
    </row>
    <row r="22" spans="2:30">
      <c r="B22" s="88" t="s">
        <v>27</v>
      </c>
      <c r="C22" s="88"/>
      <c r="D22" s="93">
        <v>140</v>
      </c>
      <c r="E22" s="90">
        <v>60</v>
      </c>
      <c r="F22" s="96">
        <f>$AG$7</f>
        <v>0.625</v>
      </c>
      <c r="G22" s="97">
        <f t="shared" ref="G22:G27" si="20">TRUNC($AD$18*F22)</f>
        <v>19687</v>
      </c>
      <c r="H22" s="98">
        <f t="shared" ref="H22:H27" si="21">TRUNC(G22/$D22)</f>
        <v>140</v>
      </c>
      <c r="I22" s="99">
        <f t="shared" ref="I22:I27" si="22">TRUNC(H22*$E22/60)</f>
        <v>140</v>
      </c>
      <c r="J22" s="98">
        <f t="shared" ref="J22:J27" si="23">TRUNC(H22/2)</f>
        <v>70</v>
      </c>
      <c r="K22" s="99">
        <f t="shared" ref="K22:K27" si="24">TRUNC(J22*$E22/60)</f>
        <v>70</v>
      </c>
      <c r="L22" s="100">
        <f>$AH$7</f>
        <v>0.45</v>
      </c>
      <c r="M22" s="97">
        <f t="shared" ref="M22:M27" si="25">TRUNC($AD$18*L22)</f>
        <v>14175</v>
      </c>
      <c r="N22" s="98">
        <f t="shared" ref="N22:N27" si="26">TRUNC(M22/$D22)</f>
        <v>101</v>
      </c>
      <c r="O22" s="99">
        <f t="shared" ref="O22:O27" si="27">TRUNC(N22*$E22/60)</f>
        <v>101</v>
      </c>
      <c r="P22" s="98">
        <f t="shared" ref="P22:P27" si="28">TRUNC(N22/2)</f>
        <v>50</v>
      </c>
      <c r="Q22" s="99">
        <f t="shared" ref="Q22:Q27" si="29">TRUNC(P22*$E22/60)</f>
        <v>50</v>
      </c>
      <c r="R22" s="100">
        <f>$AI$7</f>
        <v>0.35</v>
      </c>
      <c r="S22" s="97">
        <f t="shared" ref="S22:S27" si="30">TRUNC($AD$18*R22)</f>
        <v>11025</v>
      </c>
      <c r="T22" s="98">
        <f t="shared" ref="T22:T27" si="31">TRUNC(S22/$D22)</f>
        <v>78</v>
      </c>
      <c r="U22" s="99">
        <f t="shared" ref="U22:U27" si="32">TRUNC(T22*$E22/60)</f>
        <v>78</v>
      </c>
      <c r="V22" s="98">
        <f t="shared" ref="V22:V27" si="33">TRUNC(T22/2)</f>
        <v>39</v>
      </c>
      <c r="W22" s="99">
        <f t="shared" ref="W22:W27" si="34">TRUNC(V22*$E22/60)</f>
        <v>39</v>
      </c>
      <c r="X22" s="100">
        <f>$AJ$7</f>
        <v>0.35</v>
      </c>
      <c r="Y22" s="97">
        <f t="shared" ref="Y22:Y27" si="35">TRUNC($AD$18*X22)</f>
        <v>11025</v>
      </c>
      <c r="Z22" s="98">
        <f t="shared" ref="Z22:Z27" si="36">TRUNC(Y22/$D22)</f>
        <v>78</v>
      </c>
      <c r="AA22" s="99">
        <f t="shared" ref="AA22:AA27" si="37">TRUNC(Z22*$E22/60)</f>
        <v>78</v>
      </c>
      <c r="AB22" s="98">
        <f t="shared" ref="AB22:AB27" si="38">TRUNC(Z22/2)</f>
        <v>39</v>
      </c>
      <c r="AC22" s="99">
        <f t="shared" ref="AC22:AC27" si="39">TRUNC(AB22*$E22/60)</f>
        <v>39</v>
      </c>
    </row>
    <row r="23" spans="2:30">
      <c r="B23" s="88" t="s">
        <v>28</v>
      </c>
      <c r="C23" s="88"/>
      <c r="D23" s="93">
        <v>50</v>
      </c>
      <c r="E23" s="90">
        <v>20</v>
      </c>
      <c r="F23" s="96">
        <f>$AG$8</f>
        <v>0.12</v>
      </c>
      <c r="G23" s="97">
        <f t="shared" si="20"/>
        <v>3780</v>
      </c>
      <c r="H23" s="98">
        <f t="shared" si="21"/>
        <v>75</v>
      </c>
      <c r="I23" s="99">
        <f t="shared" si="22"/>
        <v>25</v>
      </c>
      <c r="J23" s="98">
        <f t="shared" si="23"/>
        <v>37</v>
      </c>
      <c r="K23" s="99">
        <f t="shared" si="24"/>
        <v>12</v>
      </c>
      <c r="L23" s="100">
        <f>$AH$8</f>
        <v>0.21</v>
      </c>
      <c r="M23" s="97">
        <f t="shared" si="25"/>
        <v>6615</v>
      </c>
      <c r="N23" s="98">
        <f t="shared" si="26"/>
        <v>132</v>
      </c>
      <c r="O23" s="99">
        <f t="shared" si="27"/>
        <v>44</v>
      </c>
      <c r="P23" s="98">
        <f t="shared" si="28"/>
        <v>66</v>
      </c>
      <c r="Q23" s="99">
        <f t="shared" si="29"/>
        <v>22</v>
      </c>
      <c r="R23" s="100">
        <f>$AI$8</f>
        <v>0.1</v>
      </c>
      <c r="S23" s="97">
        <f t="shared" si="30"/>
        <v>3150</v>
      </c>
      <c r="T23" s="98">
        <f t="shared" si="31"/>
        <v>63</v>
      </c>
      <c r="U23" s="99">
        <f t="shared" si="32"/>
        <v>21</v>
      </c>
      <c r="V23" s="98">
        <f t="shared" si="33"/>
        <v>31</v>
      </c>
      <c r="W23" s="99">
        <f t="shared" si="34"/>
        <v>10</v>
      </c>
      <c r="X23" s="100">
        <f>$AJ$8</f>
        <v>0.15</v>
      </c>
      <c r="Y23" s="97">
        <f t="shared" si="35"/>
        <v>4725</v>
      </c>
      <c r="Z23" s="98">
        <f t="shared" si="36"/>
        <v>94</v>
      </c>
      <c r="AA23" s="99">
        <f t="shared" si="37"/>
        <v>31</v>
      </c>
      <c r="AB23" s="98">
        <f t="shared" si="38"/>
        <v>47</v>
      </c>
      <c r="AC23" s="99">
        <f t="shared" si="39"/>
        <v>15</v>
      </c>
    </row>
    <row r="24" spans="2:30">
      <c r="B24" s="88" t="s">
        <v>29</v>
      </c>
      <c r="C24" s="88"/>
      <c r="D24" s="93">
        <v>140</v>
      </c>
      <c r="E24" s="90">
        <v>60</v>
      </c>
      <c r="F24" s="96">
        <f>$AG$9</f>
        <v>8.5000000000000006E-2</v>
      </c>
      <c r="G24" s="97">
        <f t="shared" si="20"/>
        <v>2677</v>
      </c>
      <c r="H24" s="98">
        <f t="shared" si="21"/>
        <v>19</v>
      </c>
      <c r="I24" s="99">
        <f t="shared" si="22"/>
        <v>19</v>
      </c>
      <c r="J24" s="98">
        <f t="shared" si="23"/>
        <v>9</v>
      </c>
      <c r="K24" s="99">
        <f t="shared" si="24"/>
        <v>9</v>
      </c>
      <c r="L24" s="96">
        <f>$AH$9</f>
        <v>8.5000000000000006E-2</v>
      </c>
      <c r="M24" s="97">
        <f t="shared" si="25"/>
        <v>2677</v>
      </c>
      <c r="N24" s="98">
        <f t="shared" si="26"/>
        <v>19</v>
      </c>
      <c r="O24" s="99">
        <f t="shared" si="27"/>
        <v>19</v>
      </c>
      <c r="P24" s="98">
        <f t="shared" si="28"/>
        <v>9</v>
      </c>
      <c r="Q24" s="99">
        <f t="shared" si="29"/>
        <v>9</v>
      </c>
      <c r="R24" s="96">
        <f>$AI$9</f>
        <v>8.5000000000000006E-2</v>
      </c>
      <c r="S24" s="97">
        <f t="shared" si="30"/>
        <v>2677</v>
      </c>
      <c r="T24" s="98">
        <f t="shared" si="31"/>
        <v>19</v>
      </c>
      <c r="U24" s="99">
        <f t="shared" si="32"/>
        <v>19</v>
      </c>
      <c r="V24" s="98">
        <f t="shared" si="33"/>
        <v>9</v>
      </c>
      <c r="W24" s="99">
        <f t="shared" si="34"/>
        <v>9</v>
      </c>
      <c r="X24" s="100">
        <f>$AJ$9</f>
        <v>0.4</v>
      </c>
      <c r="Y24" s="97">
        <f t="shared" si="35"/>
        <v>12600</v>
      </c>
      <c r="Z24" s="98">
        <f t="shared" si="36"/>
        <v>90</v>
      </c>
      <c r="AA24" s="99">
        <f t="shared" si="37"/>
        <v>90</v>
      </c>
      <c r="AB24" s="98">
        <f t="shared" si="38"/>
        <v>45</v>
      </c>
      <c r="AC24" s="99">
        <f t="shared" si="39"/>
        <v>45</v>
      </c>
    </row>
    <row r="25" spans="2:30">
      <c r="B25" s="113" t="s">
        <v>24</v>
      </c>
      <c r="C25" s="114"/>
      <c r="D25" s="109">
        <v>30</v>
      </c>
      <c r="E25" s="110">
        <v>20</v>
      </c>
      <c r="F25" s="232">
        <f>$AG$10</f>
        <v>0.12</v>
      </c>
      <c r="G25" s="230">
        <f t="shared" si="20"/>
        <v>3780</v>
      </c>
      <c r="H25" s="98">
        <f t="shared" si="21"/>
        <v>126</v>
      </c>
      <c r="I25" s="99">
        <f t="shared" si="22"/>
        <v>42</v>
      </c>
      <c r="J25" s="98">
        <f t="shared" si="23"/>
        <v>63</v>
      </c>
      <c r="K25" s="99">
        <f t="shared" si="24"/>
        <v>21</v>
      </c>
      <c r="L25" s="233">
        <f>$AH$10</f>
        <v>0.14000000000000001</v>
      </c>
      <c r="M25" s="230">
        <f t="shared" si="25"/>
        <v>4410</v>
      </c>
      <c r="N25" s="98">
        <f t="shared" si="26"/>
        <v>147</v>
      </c>
      <c r="O25" s="99">
        <f t="shared" si="27"/>
        <v>49</v>
      </c>
      <c r="P25" s="98">
        <f t="shared" si="28"/>
        <v>73</v>
      </c>
      <c r="Q25" s="99">
        <f t="shared" si="29"/>
        <v>24</v>
      </c>
      <c r="R25" s="233">
        <f>$AI$10</f>
        <v>0.41499999999999998</v>
      </c>
      <c r="S25" s="230">
        <f t="shared" si="30"/>
        <v>13072</v>
      </c>
      <c r="T25" s="98">
        <f t="shared" si="31"/>
        <v>435</v>
      </c>
      <c r="U25" s="99">
        <f t="shared" si="32"/>
        <v>145</v>
      </c>
      <c r="V25" s="98">
        <f t="shared" si="33"/>
        <v>217</v>
      </c>
      <c r="W25" s="99">
        <f t="shared" si="34"/>
        <v>72</v>
      </c>
      <c r="X25" s="233">
        <f>$AJ$10</f>
        <v>0.05</v>
      </c>
      <c r="Y25" s="230">
        <f t="shared" si="35"/>
        <v>1575</v>
      </c>
      <c r="Z25" s="98">
        <f t="shared" si="36"/>
        <v>52</v>
      </c>
      <c r="AA25" s="99">
        <f t="shared" si="37"/>
        <v>17</v>
      </c>
      <c r="AB25" s="98">
        <f t="shared" si="38"/>
        <v>26</v>
      </c>
      <c r="AC25" s="99">
        <f t="shared" si="39"/>
        <v>8</v>
      </c>
    </row>
    <row r="26" spans="2:30">
      <c r="B26" s="115" t="s">
        <v>169</v>
      </c>
      <c r="C26" s="115"/>
      <c r="D26" s="111">
        <v>100</v>
      </c>
      <c r="E26" s="112">
        <v>600</v>
      </c>
      <c r="F26" s="232">
        <f>$AG$10</f>
        <v>0.12</v>
      </c>
      <c r="G26" s="230">
        <f t="shared" si="20"/>
        <v>3780</v>
      </c>
      <c r="H26" s="98">
        <f t="shared" si="21"/>
        <v>37</v>
      </c>
      <c r="I26" s="99">
        <f t="shared" si="22"/>
        <v>370</v>
      </c>
      <c r="J26" s="98">
        <f t="shared" si="23"/>
        <v>18</v>
      </c>
      <c r="K26" s="99">
        <f t="shared" si="24"/>
        <v>180</v>
      </c>
      <c r="L26" s="233">
        <f>$AH$10</f>
        <v>0.14000000000000001</v>
      </c>
      <c r="M26" s="230">
        <f t="shared" si="25"/>
        <v>4410</v>
      </c>
      <c r="N26" s="98">
        <f t="shared" si="26"/>
        <v>44</v>
      </c>
      <c r="O26" s="99">
        <f t="shared" si="27"/>
        <v>440</v>
      </c>
      <c r="P26" s="98">
        <f t="shared" si="28"/>
        <v>22</v>
      </c>
      <c r="Q26" s="99">
        <f t="shared" si="29"/>
        <v>220</v>
      </c>
      <c r="R26" s="233">
        <f>$AI$10</f>
        <v>0.41499999999999998</v>
      </c>
      <c r="S26" s="230">
        <f t="shared" si="30"/>
        <v>13072</v>
      </c>
      <c r="T26" s="98">
        <f t="shared" si="31"/>
        <v>130</v>
      </c>
      <c r="U26" s="99">
        <f t="shared" si="32"/>
        <v>1300</v>
      </c>
      <c r="V26" s="98">
        <f t="shared" si="33"/>
        <v>65</v>
      </c>
      <c r="W26" s="99">
        <f t="shared" si="34"/>
        <v>650</v>
      </c>
      <c r="X26" s="233">
        <f>$AJ$10</f>
        <v>0.05</v>
      </c>
      <c r="Y26" s="230">
        <f t="shared" si="35"/>
        <v>1575</v>
      </c>
      <c r="Z26" s="98">
        <f t="shared" si="36"/>
        <v>15</v>
      </c>
      <c r="AA26" s="99">
        <f t="shared" si="37"/>
        <v>150</v>
      </c>
      <c r="AB26" s="98">
        <f t="shared" si="38"/>
        <v>7</v>
      </c>
      <c r="AC26" s="99">
        <f t="shared" si="39"/>
        <v>70</v>
      </c>
    </row>
    <row r="27" spans="2:30">
      <c r="B27" s="88" t="s">
        <v>25</v>
      </c>
      <c r="C27" s="88"/>
      <c r="D27" s="93">
        <v>30</v>
      </c>
      <c r="E27" s="90">
        <v>20</v>
      </c>
      <c r="F27" s="96">
        <f>$AG$12</f>
        <v>0.05</v>
      </c>
      <c r="G27" s="97">
        <f t="shared" si="20"/>
        <v>1575</v>
      </c>
      <c r="H27" s="98">
        <f t="shared" si="21"/>
        <v>52</v>
      </c>
      <c r="I27" s="99">
        <f t="shared" si="22"/>
        <v>17</v>
      </c>
      <c r="J27" s="98">
        <f t="shared" si="23"/>
        <v>26</v>
      </c>
      <c r="K27" s="99">
        <f t="shared" si="24"/>
        <v>8</v>
      </c>
      <c r="L27" s="100">
        <f>$AH$12</f>
        <v>0.115</v>
      </c>
      <c r="M27" s="97">
        <f t="shared" si="25"/>
        <v>3622</v>
      </c>
      <c r="N27" s="98">
        <f t="shared" si="26"/>
        <v>120</v>
      </c>
      <c r="O27" s="99">
        <f t="shared" si="27"/>
        <v>40</v>
      </c>
      <c r="P27" s="98">
        <f t="shared" si="28"/>
        <v>60</v>
      </c>
      <c r="Q27" s="99">
        <f t="shared" si="29"/>
        <v>20</v>
      </c>
      <c r="R27" s="100">
        <f>$AI$12</f>
        <v>0.05</v>
      </c>
      <c r="S27" s="97">
        <f t="shared" si="30"/>
        <v>1575</v>
      </c>
      <c r="T27" s="98">
        <f t="shared" si="31"/>
        <v>52</v>
      </c>
      <c r="U27" s="99">
        <f t="shared" si="32"/>
        <v>17</v>
      </c>
      <c r="V27" s="98">
        <f t="shared" si="33"/>
        <v>26</v>
      </c>
      <c r="W27" s="99">
        <f t="shared" si="34"/>
        <v>8</v>
      </c>
      <c r="X27" s="100">
        <f>$AJ$12</f>
        <v>0.05</v>
      </c>
      <c r="Y27" s="97">
        <f t="shared" si="35"/>
        <v>1575</v>
      </c>
      <c r="Z27" s="98">
        <f t="shared" si="36"/>
        <v>52</v>
      </c>
      <c r="AA27" s="99">
        <f t="shared" si="37"/>
        <v>17</v>
      </c>
      <c r="AB27" s="98">
        <f t="shared" si="38"/>
        <v>26</v>
      </c>
      <c r="AC27" s="99">
        <f t="shared" si="39"/>
        <v>8</v>
      </c>
    </row>
    <row r="28" spans="2:30">
      <c r="B28" s="88" t="s">
        <v>30</v>
      </c>
      <c r="C28" s="88"/>
      <c r="D28" s="88"/>
      <c r="E28" s="90"/>
      <c r="F28" s="230">
        <f>$AG$13</f>
        <v>500</v>
      </c>
      <c r="G28" s="230"/>
      <c r="H28" s="105" t="s">
        <v>184</v>
      </c>
      <c r="I28" s="106" t="s">
        <v>184</v>
      </c>
      <c r="J28" s="105" t="s">
        <v>184</v>
      </c>
      <c r="K28" s="106" t="s">
        <v>184</v>
      </c>
      <c r="L28" s="230">
        <f>$AG$13</f>
        <v>500</v>
      </c>
      <c r="M28" s="230"/>
      <c r="N28" s="105" t="s">
        <v>184</v>
      </c>
      <c r="O28" s="106" t="s">
        <v>184</v>
      </c>
      <c r="P28" s="105" t="s">
        <v>184</v>
      </c>
      <c r="Q28" s="106" t="s">
        <v>184</v>
      </c>
      <c r="R28" s="230">
        <f>$AG$13</f>
        <v>500</v>
      </c>
      <c r="S28" s="230"/>
      <c r="T28" s="105" t="s">
        <v>184</v>
      </c>
      <c r="U28" s="106" t="s">
        <v>184</v>
      </c>
      <c r="V28" s="105" t="s">
        <v>184</v>
      </c>
      <c r="W28" s="106" t="s">
        <v>184</v>
      </c>
      <c r="X28" s="230">
        <f>$AG$13</f>
        <v>500</v>
      </c>
      <c r="Y28" s="230"/>
      <c r="Z28" s="105" t="s">
        <v>184</v>
      </c>
      <c r="AA28" s="106" t="s">
        <v>184</v>
      </c>
      <c r="AB28" s="105" t="s">
        <v>184</v>
      </c>
      <c r="AC28" s="106" t="s">
        <v>184</v>
      </c>
    </row>
    <row r="32" spans="2:30">
      <c r="AD32" s="86" t="s">
        <v>170</v>
      </c>
    </row>
    <row r="33" spans="2:30" ht="25.2">
      <c r="B33" s="155" t="s">
        <v>163</v>
      </c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87">
        <f>(64000-$F43)</f>
        <v>63500</v>
      </c>
    </row>
    <row r="34" spans="2:30" ht="51" customHeight="1">
      <c r="B34" s="88"/>
      <c r="C34" s="88"/>
      <c r="D34" s="88"/>
      <c r="E34" s="88"/>
      <c r="F34" s="156" t="s">
        <v>171</v>
      </c>
      <c r="G34" s="156"/>
      <c r="H34" s="156"/>
      <c r="I34" s="156"/>
      <c r="J34" s="156"/>
      <c r="K34" s="156"/>
      <c r="L34" s="157" t="s">
        <v>172</v>
      </c>
      <c r="M34" s="157"/>
      <c r="N34" s="157"/>
      <c r="O34" s="157"/>
      <c r="P34" s="157"/>
      <c r="Q34" s="157"/>
      <c r="R34" s="228" t="s">
        <v>173</v>
      </c>
      <c r="S34" s="228"/>
      <c r="T34" s="228"/>
      <c r="U34" s="228"/>
      <c r="V34" s="228"/>
      <c r="W34" s="228"/>
      <c r="X34" s="229" t="s">
        <v>174</v>
      </c>
      <c r="Y34" s="229"/>
      <c r="Z34" s="229"/>
      <c r="AA34" s="229"/>
      <c r="AB34" s="229"/>
      <c r="AC34" s="229"/>
    </row>
    <row r="35" spans="2:30" ht="57.6">
      <c r="B35" s="88"/>
      <c r="C35" s="88"/>
      <c r="D35" s="90" t="s">
        <v>175</v>
      </c>
      <c r="E35" s="90" t="s">
        <v>176</v>
      </c>
      <c r="F35" s="90" t="s">
        <v>177</v>
      </c>
      <c r="G35" s="90" t="s">
        <v>178</v>
      </c>
      <c r="H35" s="153" t="s">
        <v>179</v>
      </c>
      <c r="I35" s="153"/>
      <c r="J35" s="153" t="s">
        <v>180</v>
      </c>
      <c r="K35" s="153"/>
      <c r="L35" s="90" t="s">
        <v>177</v>
      </c>
      <c r="M35" s="90" t="s">
        <v>178</v>
      </c>
      <c r="N35" s="153" t="s">
        <v>179</v>
      </c>
      <c r="O35" s="153"/>
      <c r="P35" s="153" t="s">
        <v>180</v>
      </c>
      <c r="Q35" s="153"/>
      <c r="R35" s="90" t="s">
        <v>177</v>
      </c>
      <c r="S35" s="90" t="s">
        <v>178</v>
      </c>
      <c r="T35" s="153" t="s">
        <v>179</v>
      </c>
      <c r="U35" s="153"/>
      <c r="V35" s="153" t="s">
        <v>180</v>
      </c>
      <c r="W35" s="153"/>
      <c r="X35" s="90" t="s">
        <v>177</v>
      </c>
      <c r="Y35" s="90" t="s">
        <v>178</v>
      </c>
      <c r="Z35" s="153" t="s">
        <v>179</v>
      </c>
      <c r="AA35" s="153"/>
      <c r="AB35" s="153" t="s">
        <v>180</v>
      </c>
      <c r="AC35" s="153"/>
    </row>
    <row r="36" spans="2:30">
      <c r="B36" s="88"/>
      <c r="C36" s="88"/>
      <c r="D36" s="93"/>
      <c r="E36" s="90"/>
      <c r="F36" s="93"/>
      <c r="G36" s="93"/>
      <c r="H36" s="93" t="s">
        <v>182</v>
      </c>
      <c r="I36" s="90" t="s">
        <v>183</v>
      </c>
      <c r="J36" s="93" t="s">
        <v>182</v>
      </c>
      <c r="K36" s="90" t="s">
        <v>183</v>
      </c>
      <c r="L36" s="93"/>
      <c r="M36" s="93"/>
      <c r="N36" s="93" t="s">
        <v>182</v>
      </c>
      <c r="O36" s="90" t="s">
        <v>183</v>
      </c>
      <c r="P36" s="93" t="s">
        <v>182</v>
      </c>
      <c r="Q36" s="90" t="s">
        <v>183</v>
      </c>
      <c r="R36" s="93"/>
      <c r="S36" s="93"/>
      <c r="T36" s="93" t="s">
        <v>182</v>
      </c>
      <c r="U36" s="90" t="s">
        <v>183</v>
      </c>
      <c r="V36" s="93" t="s">
        <v>182</v>
      </c>
      <c r="W36" s="90" t="s">
        <v>183</v>
      </c>
      <c r="X36" s="93"/>
      <c r="Y36" s="93"/>
      <c r="Z36" s="93" t="s">
        <v>182</v>
      </c>
      <c r="AA36" s="90" t="s">
        <v>183</v>
      </c>
      <c r="AB36" s="93" t="s">
        <v>182</v>
      </c>
      <c r="AC36" s="90" t="s">
        <v>183</v>
      </c>
    </row>
    <row r="37" spans="2:30">
      <c r="B37" s="88" t="s">
        <v>27</v>
      </c>
      <c r="C37" s="88"/>
      <c r="D37" s="93">
        <v>140</v>
      </c>
      <c r="E37" s="90">
        <v>60</v>
      </c>
      <c r="F37" s="96">
        <f>$AG$7</f>
        <v>0.625</v>
      </c>
      <c r="G37" s="97">
        <f t="shared" ref="G37:G42" si="40">TRUNC($AD$33*F37)</f>
        <v>39687</v>
      </c>
      <c r="H37" s="98">
        <f>TRUNC(G37/$D37)</f>
        <v>283</v>
      </c>
      <c r="I37" s="99">
        <f t="shared" ref="I37:I42" si="41">TRUNC(H37*$E37/60)</f>
        <v>283</v>
      </c>
      <c r="J37" s="98">
        <f t="shared" ref="J37:J42" si="42">TRUNC(H37/2)</f>
        <v>141</v>
      </c>
      <c r="K37" s="99">
        <f t="shared" ref="K37:K42" si="43">TRUNC(J37*$E37/60)</f>
        <v>141</v>
      </c>
      <c r="L37" s="100">
        <f>$AH$7</f>
        <v>0.45</v>
      </c>
      <c r="M37" s="97">
        <f t="shared" ref="M37:M42" si="44">TRUNC($AD$33*L37)</f>
        <v>28575</v>
      </c>
      <c r="N37" s="98">
        <f t="shared" ref="N37:N42" si="45">TRUNC(M37/$D37)</f>
        <v>204</v>
      </c>
      <c r="O37" s="99">
        <f t="shared" ref="O37:O42" si="46">TRUNC(N37*$E37/60)</f>
        <v>204</v>
      </c>
      <c r="P37" s="98">
        <f t="shared" ref="P37:P42" si="47">TRUNC(N37/2)</f>
        <v>102</v>
      </c>
      <c r="Q37" s="99">
        <f t="shared" ref="Q37:Q42" si="48">TRUNC(P37*$E37/60)</f>
        <v>102</v>
      </c>
      <c r="R37" s="100">
        <f>$AI$7</f>
        <v>0.35</v>
      </c>
      <c r="S37" s="97">
        <f t="shared" ref="S37:S42" si="49">TRUNC($AD$33*R37)</f>
        <v>22225</v>
      </c>
      <c r="T37" s="98">
        <f t="shared" ref="T37:T42" si="50">TRUNC(S37/$D37)</f>
        <v>158</v>
      </c>
      <c r="U37" s="99">
        <f t="shared" ref="U37:U42" si="51">TRUNC(T37*$E37/60)</f>
        <v>158</v>
      </c>
      <c r="V37" s="98">
        <f t="shared" ref="V37:V42" si="52">TRUNC(T37/2)</f>
        <v>79</v>
      </c>
      <c r="W37" s="99">
        <f t="shared" ref="W37:W42" si="53">TRUNC(V37*$E37/60)</f>
        <v>79</v>
      </c>
      <c r="X37" s="100">
        <f>$AJ$7</f>
        <v>0.35</v>
      </c>
      <c r="Y37" s="97">
        <f t="shared" ref="Y37:Y42" si="54">TRUNC($AD$33*X37)</f>
        <v>22225</v>
      </c>
      <c r="Z37" s="98">
        <f t="shared" ref="Z37:Z42" si="55">TRUNC(Y37/$D37)</f>
        <v>158</v>
      </c>
      <c r="AA37" s="99">
        <f t="shared" ref="AA37:AA42" si="56">TRUNC(Z37*$E37/60)</f>
        <v>158</v>
      </c>
      <c r="AB37" s="98">
        <f t="shared" ref="AB37:AB42" si="57">TRUNC(Z37/2)</f>
        <v>79</v>
      </c>
      <c r="AC37" s="99">
        <f t="shared" ref="AC37:AC42" si="58">TRUNC(AB37*$E37/60)</f>
        <v>79</v>
      </c>
    </row>
    <row r="38" spans="2:30">
      <c r="B38" s="88" t="s">
        <v>28</v>
      </c>
      <c r="C38" s="88"/>
      <c r="D38" s="93">
        <v>50</v>
      </c>
      <c r="E38" s="90">
        <v>20</v>
      </c>
      <c r="F38" s="96">
        <f>$AG$8</f>
        <v>0.12</v>
      </c>
      <c r="G38" s="97">
        <f t="shared" si="40"/>
        <v>7620</v>
      </c>
      <c r="H38" s="98">
        <f>TRUNC(G38/$D38)</f>
        <v>152</v>
      </c>
      <c r="I38" s="99">
        <f t="shared" si="41"/>
        <v>50</v>
      </c>
      <c r="J38" s="98">
        <f t="shared" si="42"/>
        <v>76</v>
      </c>
      <c r="K38" s="99">
        <f t="shared" si="43"/>
        <v>25</v>
      </c>
      <c r="L38" s="100">
        <f>$AH$8</f>
        <v>0.21</v>
      </c>
      <c r="M38" s="97">
        <f t="shared" si="44"/>
        <v>13335</v>
      </c>
      <c r="N38" s="98">
        <f t="shared" si="45"/>
        <v>266</v>
      </c>
      <c r="O38" s="99">
        <f t="shared" si="46"/>
        <v>88</v>
      </c>
      <c r="P38" s="98">
        <f t="shared" si="47"/>
        <v>133</v>
      </c>
      <c r="Q38" s="99">
        <f t="shared" si="48"/>
        <v>44</v>
      </c>
      <c r="R38" s="100">
        <f>$AI$8</f>
        <v>0.1</v>
      </c>
      <c r="S38" s="97">
        <f t="shared" si="49"/>
        <v>6350</v>
      </c>
      <c r="T38" s="98">
        <f t="shared" si="50"/>
        <v>127</v>
      </c>
      <c r="U38" s="99">
        <f t="shared" si="51"/>
        <v>42</v>
      </c>
      <c r="V38" s="98">
        <f t="shared" si="52"/>
        <v>63</v>
      </c>
      <c r="W38" s="99">
        <f t="shared" si="53"/>
        <v>21</v>
      </c>
      <c r="X38" s="100">
        <f>$AJ$8</f>
        <v>0.15</v>
      </c>
      <c r="Y38" s="97">
        <f t="shared" si="54"/>
        <v>9525</v>
      </c>
      <c r="Z38" s="98">
        <f t="shared" si="55"/>
        <v>190</v>
      </c>
      <c r="AA38" s="99">
        <f t="shared" si="56"/>
        <v>63</v>
      </c>
      <c r="AB38" s="98">
        <f t="shared" si="57"/>
        <v>95</v>
      </c>
      <c r="AC38" s="99">
        <f t="shared" si="58"/>
        <v>31</v>
      </c>
    </row>
    <row r="39" spans="2:30">
      <c r="B39" s="88" t="s">
        <v>29</v>
      </c>
      <c r="C39" s="88"/>
      <c r="D39" s="93">
        <v>140</v>
      </c>
      <c r="E39" s="90">
        <v>60</v>
      </c>
      <c r="F39" s="96">
        <f>$AG$9</f>
        <v>8.5000000000000006E-2</v>
      </c>
      <c r="G39" s="97">
        <f t="shared" si="40"/>
        <v>5397</v>
      </c>
      <c r="H39" s="98">
        <f>TRUNC(G39/$D39)</f>
        <v>38</v>
      </c>
      <c r="I39" s="99">
        <f t="shared" si="41"/>
        <v>38</v>
      </c>
      <c r="J39" s="98">
        <f t="shared" si="42"/>
        <v>19</v>
      </c>
      <c r="K39" s="99">
        <f t="shared" si="43"/>
        <v>19</v>
      </c>
      <c r="L39" s="96">
        <f>$AH$9</f>
        <v>8.5000000000000006E-2</v>
      </c>
      <c r="M39" s="97">
        <f t="shared" si="44"/>
        <v>5397</v>
      </c>
      <c r="N39" s="98">
        <f t="shared" si="45"/>
        <v>38</v>
      </c>
      <c r="O39" s="99">
        <f t="shared" si="46"/>
        <v>38</v>
      </c>
      <c r="P39" s="98">
        <f t="shared" si="47"/>
        <v>19</v>
      </c>
      <c r="Q39" s="99">
        <f t="shared" si="48"/>
        <v>19</v>
      </c>
      <c r="R39" s="96">
        <f>$AI$9</f>
        <v>8.5000000000000006E-2</v>
      </c>
      <c r="S39" s="97">
        <f t="shared" si="49"/>
        <v>5397</v>
      </c>
      <c r="T39" s="98">
        <f t="shared" si="50"/>
        <v>38</v>
      </c>
      <c r="U39" s="99">
        <f t="shared" si="51"/>
        <v>38</v>
      </c>
      <c r="V39" s="98">
        <f t="shared" si="52"/>
        <v>19</v>
      </c>
      <c r="W39" s="99">
        <f t="shared" si="53"/>
        <v>19</v>
      </c>
      <c r="X39" s="100">
        <f>$AJ$9</f>
        <v>0.4</v>
      </c>
      <c r="Y39" s="97">
        <f t="shared" si="54"/>
        <v>25400</v>
      </c>
      <c r="Z39" s="98">
        <f t="shared" si="55"/>
        <v>181</v>
      </c>
      <c r="AA39" s="99">
        <f t="shared" si="56"/>
        <v>181</v>
      </c>
      <c r="AB39" s="98">
        <f t="shared" si="57"/>
        <v>90</v>
      </c>
      <c r="AC39" s="99">
        <f t="shared" si="58"/>
        <v>90</v>
      </c>
    </row>
    <row r="40" spans="2:30">
      <c r="B40" s="113" t="s">
        <v>24</v>
      </c>
      <c r="C40" s="114"/>
      <c r="D40" s="109">
        <v>30</v>
      </c>
      <c r="E40" s="110">
        <v>20</v>
      </c>
      <c r="F40" s="232">
        <f>$AG$10</f>
        <v>0.12</v>
      </c>
      <c r="G40" s="230">
        <f t="shared" si="40"/>
        <v>7620</v>
      </c>
      <c r="H40" s="98">
        <f>TRUNC(G40/$D40)</f>
        <v>254</v>
      </c>
      <c r="I40" s="99">
        <f t="shared" si="41"/>
        <v>84</v>
      </c>
      <c r="J40" s="98">
        <f t="shared" si="42"/>
        <v>127</v>
      </c>
      <c r="K40" s="99">
        <f t="shared" si="43"/>
        <v>42</v>
      </c>
      <c r="L40" s="233">
        <f>$AH$10</f>
        <v>0.14000000000000001</v>
      </c>
      <c r="M40" s="230">
        <f t="shared" si="44"/>
        <v>8890</v>
      </c>
      <c r="N40" s="98">
        <f t="shared" si="45"/>
        <v>296</v>
      </c>
      <c r="O40" s="99">
        <f t="shared" si="46"/>
        <v>98</v>
      </c>
      <c r="P40" s="98">
        <f t="shared" si="47"/>
        <v>148</v>
      </c>
      <c r="Q40" s="99">
        <f t="shared" si="48"/>
        <v>49</v>
      </c>
      <c r="R40" s="233">
        <f>$AI$10</f>
        <v>0.41499999999999998</v>
      </c>
      <c r="S40" s="230">
        <f t="shared" si="49"/>
        <v>26352</v>
      </c>
      <c r="T40" s="98">
        <f t="shared" si="50"/>
        <v>878</v>
      </c>
      <c r="U40" s="99">
        <f t="shared" si="51"/>
        <v>292</v>
      </c>
      <c r="V40" s="98">
        <f t="shared" si="52"/>
        <v>439</v>
      </c>
      <c r="W40" s="99">
        <f t="shared" si="53"/>
        <v>146</v>
      </c>
      <c r="X40" s="233">
        <f>$AJ$10</f>
        <v>0.05</v>
      </c>
      <c r="Y40" s="230">
        <f t="shared" si="54"/>
        <v>3175</v>
      </c>
      <c r="Z40" s="98">
        <f t="shared" si="55"/>
        <v>105</v>
      </c>
      <c r="AA40" s="99">
        <f t="shared" si="56"/>
        <v>35</v>
      </c>
      <c r="AB40" s="98">
        <f t="shared" si="57"/>
        <v>52</v>
      </c>
      <c r="AC40" s="99">
        <f t="shared" si="58"/>
        <v>17</v>
      </c>
    </row>
    <row r="41" spans="2:30">
      <c r="B41" s="115" t="s">
        <v>169</v>
      </c>
      <c r="C41" s="115"/>
      <c r="D41" s="111">
        <v>100</v>
      </c>
      <c r="E41" s="112">
        <v>600</v>
      </c>
      <c r="F41" s="232">
        <f>$AG$10</f>
        <v>0.12</v>
      </c>
      <c r="G41" s="230">
        <f t="shared" si="40"/>
        <v>7620</v>
      </c>
      <c r="H41" s="98">
        <f>TRUNC(G41/$D41)</f>
        <v>76</v>
      </c>
      <c r="I41" s="99">
        <f t="shared" si="41"/>
        <v>760</v>
      </c>
      <c r="J41" s="98">
        <f t="shared" si="42"/>
        <v>38</v>
      </c>
      <c r="K41" s="99">
        <f t="shared" si="43"/>
        <v>380</v>
      </c>
      <c r="L41" s="233">
        <f>$AH$10</f>
        <v>0.14000000000000001</v>
      </c>
      <c r="M41" s="230">
        <f t="shared" si="44"/>
        <v>8890</v>
      </c>
      <c r="N41" s="98">
        <f t="shared" si="45"/>
        <v>88</v>
      </c>
      <c r="O41" s="99">
        <f t="shared" si="46"/>
        <v>880</v>
      </c>
      <c r="P41" s="98">
        <f t="shared" si="47"/>
        <v>44</v>
      </c>
      <c r="Q41" s="99">
        <f t="shared" si="48"/>
        <v>440</v>
      </c>
      <c r="R41" s="233">
        <f>$AI$10</f>
        <v>0.41499999999999998</v>
      </c>
      <c r="S41" s="230">
        <f t="shared" si="49"/>
        <v>26352</v>
      </c>
      <c r="T41" s="98">
        <f t="shared" si="50"/>
        <v>263</v>
      </c>
      <c r="U41" s="99">
        <f t="shared" si="51"/>
        <v>2630</v>
      </c>
      <c r="V41" s="98">
        <f t="shared" si="52"/>
        <v>131</v>
      </c>
      <c r="W41" s="99">
        <f t="shared" si="53"/>
        <v>1310</v>
      </c>
      <c r="X41" s="233">
        <f>$AJ$10</f>
        <v>0.05</v>
      </c>
      <c r="Y41" s="230">
        <f t="shared" si="54"/>
        <v>3175</v>
      </c>
      <c r="Z41" s="98">
        <f t="shared" si="55"/>
        <v>31</v>
      </c>
      <c r="AA41" s="99">
        <f t="shared" si="56"/>
        <v>310</v>
      </c>
      <c r="AB41" s="98">
        <f t="shared" si="57"/>
        <v>15</v>
      </c>
      <c r="AC41" s="99">
        <f t="shared" si="58"/>
        <v>150</v>
      </c>
    </row>
    <row r="42" spans="2:30">
      <c r="B42" s="88" t="s">
        <v>25</v>
      </c>
      <c r="C42" s="88"/>
      <c r="D42" s="93">
        <v>30</v>
      </c>
      <c r="E42" s="90">
        <v>20</v>
      </c>
      <c r="F42" s="96">
        <f>$AG$12</f>
        <v>0.05</v>
      </c>
      <c r="G42" s="97">
        <f t="shared" si="40"/>
        <v>3175</v>
      </c>
      <c r="H42" s="98">
        <f>TRUNC(G41/$D42)</f>
        <v>254</v>
      </c>
      <c r="I42" s="99">
        <f t="shared" si="41"/>
        <v>84</v>
      </c>
      <c r="J42" s="98">
        <f t="shared" si="42"/>
        <v>127</v>
      </c>
      <c r="K42" s="99">
        <f t="shared" si="43"/>
        <v>42</v>
      </c>
      <c r="L42" s="100">
        <f>$AH$12</f>
        <v>0.115</v>
      </c>
      <c r="M42" s="97">
        <f t="shared" si="44"/>
        <v>7302</v>
      </c>
      <c r="N42" s="98">
        <f t="shared" si="45"/>
        <v>243</v>
      </c>
      <c r="O42" s="99">
        <f t="shared" si="46"/>
        <v>81</v>
      </c>
      <c r="P42" s="98">
        <f t="shared" si="47"/>
        <v>121</v>
      </c>
      <c r="Q42" s="99">
        <f t="shared" si="48"/>
        <v>40</v>
      </c>
      <c r="R42" s="100">
        <f>$AI$12</f>
        <v>0.05</v>
      </c>
      <c r="S42" s="97">
        <f t="shared" si="49"/>
        <v>3175</v>
      </c>
      <c r="T42" s="98">
        <f t="shared" si="50"/>
        <v>105</v>
      </c>
      <c r="U42" s="99">
        <f t="shared" si="51"/>
        <v>35</v>
      </c>
      <c r="V42" s="98">
        <f t="shared" si="52"/>
        <v>52</v>
      </c>
      <c r="W42" s="99">
        <f t="shared" si="53"/>
        <v>17</v>
      </c>
      <c r="X42" s="100">
        <f>$AJ$12</f>
        <v>0.05</v>
      </c>
      <c r="Y42" s="97">
        <f t="shared" si="54"/>
        <v>3175</v>
      </c>
      <c r="Z42" s="98">
        <f t="shared" si="55"/>
        <v>105</v>
      </c>
      <c r="AA42" s="99">
        <f t="shared" si="56"/>
        <v>35</v>
      </c>
      <c r="AB42" s="98">
        <f t="shared" si="57"/>
        <v>52</v>
      </c>
      <c r="AC42" s="99">
        <f t="shared" si="58"/>
        <v>17</v>
      </c>
    </row>
    <row r="43" spans="2:30">
      <c r="B43" s="88" t="s">
        <v>30</v>
      </c>
      <c r="C43" s="88"/>
      <c r="D43" s="88"/>
      <c r="E43" s="90"/>
      <c r="F43" s="230">
        <f>$AG$13</f>
        <v>500</v>
      </c>
      <c r="G43" s="230"/>
      <c r="H43" s="105" t="s">
        <v>184</v>
      </c>
      <c r="I43" s="106" t="s">
        <v>184</v>
      </c>
      <c r="J43" s="105" t="s">
        <v>184</v>
      </c>
      <c r="K43" s="106" t="s">
        <v>184</v>
      </c>
      <c r="L43" s="230">
        <f>$AG$13</f>
        <v>500</v>
      </c>
      <c r="M43" s="230"/>
      <c r="N43" s="105" t="s">
        <v>184</v>
      </c>
      <c r="O43" s="106" t="s">
        <v>184</v>
      </c>
      <c r="P43" s="105" t="s">
        <v>184</v>
      </c>
      <c r="Q43" s="106" t="s">
        <v>184</v>
      </c>
      <c r="R43" s="230">
        <f>$AG$13</f>
        <v>500</v>
      </c>
      <c r="S43" s="230"/>
      <c r="T43" s="105" t="s">
        <v>184</v>
      </c>
      <c r="U43" s="106" t="s">
        <v>184</v>
      </c>
      <c r="V43" s="105" t="s">
        <v>184</v>
      </c>
      <c r="W43" s="106" t="s">
        <v>184</v>
      </c>
      <c r="X43" s="230">
        <f>$AG$13</f>
        <v>500</v>
      </c>
      <c r="Y43" s="230"/>
      <c r="Z43" s="105" t="s">
        <v>184</v>
      </c>
      <c r="AA43" s="106" t="s">
        <v>184</v>
      </c>
      <c r="AB43" s="105" t="s">
        <v>184</v>
      </c>
      <c r="AC43" s="106" t="s">
        <v>184</v>
      </c>
    </row>
    <row r="47" spans="2:30">
      <c r="AD47" s="86" t="s">
        <v>170</v>
      </c>
    </row>
    <row r="48" spans="2:30" ht="25.2">
      <c r="B48" s="155" t="s">
        <v>185</v>
      </c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87">
        <f>(128000-$F58)</f>
        <v>127500</v>
      </c>
    </row>
    <row r="49" spans="2:29" ht="51" customHeight="1">
      <c r="B49" s="88"/>
      <c r="C49" s="88"/>
      <c r="D49" s="88"/>
      <c r="E49" s="88"/>
      <c r="F49" s="156" t="s">
        <v>171</v>
      </c>
      <c r="G49" s="156"/>
      <c r="H49" s="156"/>
      <c r="I49" s="156"/>
      <c r="J49" s="156"/>
      <c r="K49" s="156"/>
      <c r="L49" s="157" t="s">
        <v>172</v>
      </c>
      <c r="M49" s="157"/>
      <c r="N49" s="157"/>
      <c r="O49" s="157"/>
      <c r="P49" s="157"/>
      <c r="Q49" s="157"/>
      <c r="R49" s="228" t="s">
        <v>173</v>
      </c>
      <c r="S49" s="228"/>
      <c r="T49" s="228"/>
      <c r="U49" s="228"/>
      <c r="V49" s="228"/>
      <c r="W49" s="228"/>
      <c r="X49" s="229" t="s">
        <v>174</v>
      </c>
      <c r="Y49" s="229"/>
      <c r="Z49" s="229"/>
      <c r="AA49" s="229"/>
      <c r="AB49" s="229"/>
      <c r="AC49" s="229"/>
    </row>
    <row r="50" spans="2:29" ht="57.6">
      <c r="B50" s="88"/>
      <c r="C50" s="88"/>
      <c r="D50" s="90" t="s">
        <v>175</v>
      </c>
      <c r="E50" s="90" t="s">
        <v>176</v>
      </c>
      <c r="F50" s="90" t="s">
        <v>177</v>
      </c>
      <c r="G50" s="90" t="s">
        <v>178</v>
      </c>
      <c r="H50" s="153" t="s">
        <v>179</v>
      </c>
      <c r="I50" s="153"/>
      <c r="J50" s="153" t="s">
        <v>180</v>
      </c>
      <c r="K50" s="153"/>
      <c r="L50" s="90" t="s">
        <v>177</v>
      </c>
      <c r="M50" s="90" t="s">
        <v>178</v>
      </c>
      <c r="N50" s="153" t="s">
        <v>179</v>
      </c>
      <c r="O50" s="153"/>
      <c r="P50" s="153" t="s">
        <v>180</v>
      </c>
      <c r="Q50" s="153"/>
      <c r="R50" s="90" t="s">
        <v>177</v>
      </c>
      <c r="S50" s="90" t="s">
        <v>178</v>
      </c>
      <c r="T50" s="153" t="s">
        <v>179</v>
      </c>
      <c r="U50" s="153"/>
      <c r="V50" s="153" t="s">
        <v>180</v>
      </c>
      <c r="W50" s="153"/>
      <c r="X50" s="90" t="s">
        <v>177</v>
      </c>
      <c r="Y50" s="90" t="s">
        <v>178</v>
      </c>
      <c r="Z50" s="153" t="s">
        <v>179</v>
      </c>
      <c r="AA50" s="153"/>
      <c r="AB50" s="153" t="s">
        <v>180</v>
      </c>
      <c r="AC50" s="153"/>
    </row>
    <row r="51" spans="2:29">
      <c r="B51" s="88"/>
      <c r="C51" s="88"/>
      <c r="D51" s="93"/>
      <c r="E51" s="90"/>
      <c r="F51" s="93"/>
      <c r="G51" s="93"/>
      <c r="H51" s="93" t="s">
        <v>182</v>
      </c>
      <c r="I51" s="90" t="s">
        <v>183</v>
      </c>
      <c r="J51" s="93" t="s">
        <v>182</v>
      </c>
      <c r="K51" s="90" t="s">
        <v>183</v>
      </c>
      <c r="L51" s="93"/>
      <c r="M51" s="93"/>
      <c r="N51" s="93" t="s">
        <v>182</v>
      </c>
      <c r="O51" s="90" t="s">
        <v>183</v>
      </c>
      <c r="P51" s="93" t="s">
        <v>182</v>
      </c>
      <c r="Q51" s="90" t="s">
        <v>183</v>
      </c>
      <c r="R51" s="93"/>
      <c r="S51" s="93"/>
      <c r="T51" s="93" t="s">
        <v>182</v>
      </c>
      <c r="U51" s="90" t="s">
        <v>183</v>
      </c>
      <c r="V51" s="93" t="s">
        <v>182</v>
      </c>
      <c r="W51" s="90" t="s">
        <v>183</v>
      </c>
      <c r="X51" s="93"/>
      <c r="Y51" s="93"/>
      <c r="Z51" s="93" t="s">
        <v>182</v>
      </c>
      <c r="AA51" s="90" t="s">
        <v>183</v>
      </c>
      <c r="AB51" s="93" t="s">
        <v>182</v>
      </c>
      <c r="AC51" s="90" t="s">
        <v>183</v>
      </c>
    </row>
    <row r="52" spans="2:29">
      <c r="B52" s="88" t="s">
        <v>27</v>
      </c>
      <c r="C52" s="88"/>
      <c r="D52" s="93">
        <v>140</v>
      </c>
      <c r="E52" s="90">
        <v>60</v>
      </c>
      <c r="F52" s="96">
        <f>$AG$7</f>
        <v>0.625</v>
      </c>
      <c r="G52" s="97">
        <f t="shared" ref="G52:G57" si="59">TRUNC($AD$48*F52)</f>
        <v>79687</v>
      </c>
      <c r="H52" s="98">
        <f t="shared" ref="H52:H57" si="60">TRUNC(G52/$D52)</f>
        <v>569</v>
      </c>
      <c r="I52" s="99">
        <f t="shared" ref="I52:I57" si="61">TRUNC(H52*$E52/60)</f>
        <v>569</v>
      </c>
      <c r="J52" s="98">
        <f t="shared" ref="J52:J57" si="62">TRUNC(H52/2)</f>
        <v>284</v>
      </c>
      <c r="K52" s="99">
        <f t="shared" ref="K52:K57" si="63">TRUNC(J52*$E52/60)</f>
        <v>284</v>
      </c>
      <c r="L52" s="100">
        <f>$AH$7</f>
        <v>0.45</v>
      </c>
      <c r="M52" s="97">
        <f t="shared" ref="M52:M57" si="64">TRUNC($AD$48*L52)</f>
        <v>57375</v>
      </c>
      <c r="N52" s="98">
        <f t="shared" ref="N52:N57" si="65">TRUNC(M52/$D52)</f>
        <v>409</v>
      </c>
      <c r="O52" s="99">
        <f t="shared" ref="O52:O57" si="66">TRUNC(N52*$E52/60)</f>
        <v>409</v>
      </c>
      <c r="P52" s="98">
        <f t="shared" ref="P52:P57" si="67">TRUNC(N52/2)</f>
        <v>204</v>
      </c>
      <c r="Q52" s="99">
        <f t="shared" ref="Q52:Q57" si="68">TRUNC(P52*$E52/60)</f>
        <v>204</v>
      </c>
      <c r="R52" s="100">
        <f>$AI$7</f>
        <v>0.35</v>
      </c>
      <c r="S52" s="97">
        <f t="shared" ref="S52:S57" si="69">TRUNC($AD$48*R52)</f>
        <v>44625</v>
      </c>
      <c r="T52" s="98">
        <f t="shared" ref="T52:T57" si="70">TRUNC(S52/$D52)</f>
        <v>318</v>
      </c>
      <c r="U52" s="99">
        <f t="shared" ref="U52:U57" si="71">TRUNC(T52*$E52/60)</f>
        <v>318</v>
      </c>
      <c r="V52" s="98">
        <f t="shared" ref="V52:V57" si="72">TRUNC(T52/2)</f>
        <v>159</v>
      </c>
      <c r="W52" s="99">
        <f t="shared" ref="W52:W57" si="73">TRUNC(V52*$E52/60)</f>
        <v>159</v>
      </c>
      <c r="X52" s="100">
        <f>$AJ$7</f>
        <v>0.35</v>
      </c>
      <c r="Y52" s="97">
        <f t="shared" ref="Y52:Y57" si="74">TRUNC($AD$48*X52)</f>
        <v>44625</v>
      </c>
      <c r="Z52" s="98">
        <f t="shared" ref="Z52:Z57" si="75">TRUNC(Y52/$D52)</f>
        <v>318</v>
      </c>
      <c r="AA52" s="99">
        <f t="shared" ref="AA52:AA57" si="76">TRUNC(Z52*$E52/60)</f>
        <v>318</v>
      </c>
      <c r="AB52" s="98">
        <f t="shared" ref="AB52:AB57" si="77">TRUNC(Z52/2)</f>
        <v>159</v>
      </c>
      <c r="AC52" s="99">
        <f t="shared" ref="AC52:AC57" si="78">TRUNC(AB52*$E52/60)</f>
        <v>159</v>
      </c>
    </row>
    <row r="53" spans="2:29">
      <c r="B53" s="88" t="s">
        <v>28</v>
      </c>
      <c r="C53" s="88"/>
      <c r="D53" s="93">
        <v>50</v>
      </c>
      <c r="E53" s="90">
        <v>20</v>
      </c>
      <c r="F53" s="96">
        <f>$AG$8</f>
        <v>0.12</v>
      </c>
      <c r="G53" s="97">
        <f t="shared" si="59"/>
        <v>15300</v>
      </c>
      <c r="H53" s="98">
        <f t="shared" si="60"/>
        <v>306</v>
      </c>
      <c r="I53" s="99">
        <f t="shared" si="61"/>
        <v>102</v>
      </c>
      <c r="J53" s="98">
        <f t="shared" si="62"/>
        <v>153</v>
      </c>
      <c r="K53" s="99">
        <f t="shared" si="63"/>
        <v>51</v>
      </c>
      <c r="L53" s="100">
        <f>$AH$8</f>
        <v>0.21</v>
      </c>
      <c r="M53" s="97">
        <f t="shared" si="64"/>
        <v>26775</v>
      </c>
      <c r="N53" s="98">
        <f t="shared" si="65"/>
        <v>535</v>
      </c>
      <c r="O53" s="99">
        <f t="shared" si="66"/>
        <v>178</v>
      </c>
      <c r="P53" s="98">
        <f t="shared" si="67"/>
        <v>267</v>
      </c>
      <c r="Q53" s="99">
        <f t="shared" si="68"/>
        <v>89</v>
      </c>
      <c r="R53" s="100">
        <f>$AI$8</f>
        <v>0.1</v>
      </c>
      <c r="S53" s="97">
        <f t="shared" si="69"/>
        <v>12750</v>
      </c>
      <c r="T53" s="98">
        <f t="shared" si="70"/>
        <v>255</v>
      </c>
      <c r="U53" s="99">
        <f t="shared" si="71"/>
        <v>85</v>
      </c>
      <c r="V53" s="98">
        <f t="shared" si="72"/>
        <v>127</v>
      </c>
      <c r="W53" s="99">
        <f t="shared" si="73"/>
        <v>42</v>
      </c>
      <c r="X53" s="100">
        <f>$AJ$8</f>
        <v>0.15</v>
      </c>
      <c r="Y53" s="97">
        <f t="shared" si="74"/>
        <v>19125</v>
      </c>
      <c r="Z53" s="98">
        <f t="shared" si="75"/>
        <v>382</v>
      </c>
      <c r="AA53" s="99">
        <f t="shared" si="76"/>
        <v>127</v>
      </c>
      <c r="AB53" s="98">
        <f t="shared" si="77"/>
        <v>191</v>
      </c>
      <c r="AC53" s="99">
        <f t="shared" si="78"/>
        <v>63</v>
      </c>
    </row>
    <row r="54" spans="2:29">
      <c r="B54" s="88" t="s">
        <v>29</v>
      </c>
      <c r="C54" s="88"/>
      <c r="D54" s="93">
        <v>140</v>
      </c>
      <c r="E54" s="90">
        <v>60</v>
      </c>
      <c r="F54" s="96">
        <f>$AG$9</f>
        <v>8.5000000000000006E-2</v>
      </c>
      <c r="G54" s="97">
        <f t="shared" si="59"/>
        <v>10837</v>
      </c>
      <c r="H54" s="98">
        <f t="shared" si="60"/>
        <v>77</v>
      </c>
      <c r="I54" s="99">
        <f t="shared" si="61"/>
        <v>77</v>
      </c>
      <c r="J54" s="98">
        <f t="shared" si="62"/>
        <v>38</v>
      </c>
      <c r="K54" s="99">
        <f t="shared" si="63"/>
        <v>38</v>
      </c>
      <c r="L54" s="96">
        <f>$AH$9</f>
        <v>8.5000000000000006E-2</v>
      </c>
      <c r="M54" s="97">
        <f t="shared" si="64"/>
        <v>10837</v>
      </c>
      <c r="N54" s="98">
        <f t="shared" si="65"/>
        <v>77</v>
      </c>
      <c r="O54" s="99">
        <f t="shared" si="66"/>
        <v>77</v>
      </c>
      <c r="P54" s="98">
        <f t="shared" si="67"/>
        <v>38</v>
      </c>
      <c r="Q54" s="99">
        <f t="shared" si="68"/>
        <v>38</v>
      </c>
      <c r="R54" s="96">
        <f>$AI$9</f>
        <v>8.5000000000000006E-2</v>
      </c>
      <c r="S54" s="97">
        <f t="shared" si="69"/>
        <v>10837</v>
      </c>
      <c r="T54" s="98">
        <f t="shared" si="70"/>
        <v>77</v>
      </c>
      <c r="U54" s="99">
        <f t="shared" si="71"/>
        <v>77</v>
      </c>
      <c r="V54" s="98">
        <f t="shared" si="72"/>
        <v>38</v>
      </c>
      <c r="W54" s="99">
        <f t="shared" si="73"/>
        <v>38</v>
      </c>
      <c r="X54" s="100">
        <f>$AJ$9</f>
        <v>0.4</v>
      </c>
      <c r="Y54" s="97">
        <f t="shared" si="74"/>
        <v>51000</v>
      </c>
      <c r="Z54" s="98">
        <f t="shared" si="75"/>
        <v>364</v>
      </c>
      <c r="AA54" s="99">
        <f t="shared" si="76"/>
        <v>364</v>
      </c>
      <c r="AB54" s="98">
        <f t="shared" si="77"/>
        <v>182</v>
      </c>
      <c r="AC54" s="99">
        <f t="shared" si="78"/>
        <v>182</v>
      </c>
    </row>
    <row r="55" spans="2:29">
      <c r="B55" s="113" t="s">
        <v>24</v>
      </c>
      <c r="C55" s="114"/>
      <c r="D55" s="109">
        <v>30</v>
      </c>
      <c r="E55" s="110">
        <v>20</v>
      </c>
      <c r="F55" s="232">
        <f>$AG$10</f>
        <v>0.12</v>
      </c>
      <c r="G55" s="230">
        <f t="shared" si="59"/>
        <v>15300</v>
      </c>
      <c r="H55" s="98">
        <f t="shared" si="60"/>
        <v>510</v>
      </c>
      <c r="I55" s="99">
        <f t="shared" si="61"/>
        <v>170</v>
      </c>
      <c r="J55" s="98">
        <f t="shared" si="62"/>
        <v>255</v>
      </c>
      <c r="K55" s="99">
        <f t="shared" si="63"/>
        <v>85</v>
      </c>
      <c r="L55" s="233">
        <f>$AH$10</f>
        <v>0.14000000000000001</v>
      </c>
      <c r="M55" s="230">
        <f t="shared" si="64"/>
        <v>17850</v>
      </c>
      <c r="N55" s="98">
        <f t="shared" si="65"/>
        <v>595</v>
      </c>
      <c r="O55" s="99">
        <f t="shared" si="66"/>
        <v>198</v>
      </c>
      <c r="P55" s="98">
        <f t="shared" si="67"/>
        <v>297</v>
      </c>
      <c r="Q55" s="99">
        <f t="shared" si="68"/>
        <v>99</v>
      </c>
      <c r="R55" s="233">
        <f>$AI$10</f>
        <v>0.41499999999999998</v>
      </c>
      <c r="S55" s="230">
        <f t="shared" si="69"/>
        <v>52912</v>
      </c>
      <c r="T55" s="98">
        <f t="shared" si="70"/>
        <v>1763</v>
      </c>
      <c r="U55" s="99">
        <f t="shared" si="71"/>
        <v>587</v>
      </c>
      <c r="V55" s="98">
        <f t="shared" si="72"/>
        <v>881</v>
      </c>
      <c r="W55" s="99">
        <f t="shared" si="73"/>
        <v>293</v>
      </c>
      <c r="X55" s="233">
        <f>$AJ$10</f>
        <v>0.05</v>
      </c>
      <c r="Y55" s="230">
        <f t="shared" si="74"/>
        <v>6375</v>
      </c>
      <c r="Z55" s="98">
        <f t="shared" si="75"/>
        <v>212</v>
      </c>
      <c r="AA55" s="99">
        <f t="shared" si="76"/>
        <v>70</v>
      </c>
      <c r="AB55" s="98">
        <f t="shared" si="77"/>
        <v>106</v>
      </c>
      <c r="AC55" s="99">
        <f t="shared" si="78"/>
        <v>35</v>
      </c>
    </row>
    <row r="56" spans="2:29">
      <c r="B56" s="115" t="s">
        <v>169</v>
      </c>
      <c r="C56" s="115"/>
      <c r="D56" s="111">
        <v>100</v>
      </c>
      <c r="E56" s="112">
        <v>600</v>
      </c>
      <c r="F56" s="232">
        <f>$AG$10</f>
        <v>0.12</v>
      </c>
      <c r="G56" s="230">
        <f t="shared" si="59"/>
        <v>15300</v>
      </c>
      <c r="H56" s="98">
        <f t="shared" si="60"/>
        <v>153</v>
      </c>
      <c r="I56" s="99">
        <f t="shared" si="61"/>
        <v>1530</v>
      </c>
      <c r="J56" s="98">
        <f t="shared" si="62"/>
        <v>76</v>
      </c>
      <c r="K56" s="99">
        <f t="shared" si="63"/>
        <v>760</v>
      </c>
      <c r="L56" s="233">
        <f>$AH$10</f>
        <v>0.14000000000000001</v>
      </c>
      <c r="M56" s="230">
        <f t="shared" si="64"/>
        <v>17850</v>
      </c>
      <c r="N56" s="98">
        <f t="shared" si="65"/>
        <v>178</v>
      </c>
      <c r="O56" s="99">
        <f t="shared" si="66"/>
        <v>1780</v>
      </c>
      <c r="P56" s="98">
        <f t="shared" si="67"/>
        <v>89</v>
      </c>
      <c r="Q56" s="99">
        <f t="shared" si="68"/>
        <v>890</v>
      </c>
      <c r="R56" s="233">
        <f>$AI$10</f>
        <v>0.41499999999999998</v>
      </c>
      <c r="S56" s="230">
        <f t="shared" si="69"/>
        <v>52912</v>
      </c>
      <c r="T56" s="98">
        <f t="shared" si="70"/>
        <v>529</v>
      </c>
      <c r="U56" s="99">
        <f t="shared" si="71"/>
        <v>5290</v>
      </c>
      <c r="V56" s="98">
        <f t="shared" si="72"/>
        <v>264</v>
      </c>
      <c r="W56" s="99">
        <f t="shared" si="73"/>
        <v>2640</v>
      </c>
      <c r="X56" s="233">
        <f>$AJ$10</f>
        <v>0.05</v>
      </c>
      <c r="Y56" s="230">
        <f t="shared" si="74"/>
        <v>6375</v>
      </c>
      <c r="Z56" s="98">
        <f t="shared" si="75"/>
        <v>63</v>
      </c>
      <c r="AA56" s="99">
        <f t="shared" si="76"/>
        <v>630</v>
      </c>
      <c r="AB56" s="98">
        <f t="shared" si="77"/>
        <v>31</v>
      </c>
      <c r="AC56" s="99">
        <f t="shared" si="78"/>
        <v>310</v>
      </c>
    </row>
    <row r="57" spans="2:29">
      <c r="B57" s="88" t="s">
        <v>25</v>
      </c>
      <c r="C57" s="88"/>
      <c r="D57" s="93">
        <v>30</v>
      </c>
      <c r="E57" s="90">
        <v>20</v>
      </c>
      <c r="F57" s="96">
        <f>$AG$12</f>
        <v>0.05</v>
      </c>
      <c r="G57" s="97">
        <f t="shared" si="59"/>
        <v>6375</v>
      </c>
      <c r="H57" s="98">
        <f t="shared" si="60"/>
        <v>212</v>
      </c>
      <c r="I57" s="99">
        <f t="shared" si="61"/>
        <v>70</v>
      </c>
      <c r="J57" s="98">
        <f t="shared" si="62"/>
        <v>106</v>
      </c>
      <c r="K57" s="99">
        <f t="shared" si="63"/>
        <v>35</v>
      </c>
      <c r="L57" s="100">
        <f>$AH$12</f>
        <v>0.115</v>
      </c>
      <c r="M57" s="97">
        <f t="shared" si="64"/>
        <v>14662</v>
      </c>
      <c r="N57" s="98">
        <f t="shared" si="65"/>
        <v>488</v>
      </c>
      <c r="O57" s="99">
        <f t="shared" si="66"/>
        <v>162</v>
      </c>
      <c r="P57" s="98">
        <f t="shared" si="67"/>
        <v>244</v>
      </c>
      <c r="Q57" s="99">
        <f t="shared" si="68"/>
        <v>81</v>
      </c>
      <c r="R57" s="100">
        <f>$AI$12</f>
        <v>0.05</v>
      </c>
      <c r="S57" s="97">
        <f t="shared" si="69"/>
        <v>6375</v>
      </c>
      <c r="T57" s="98">
        <f t="shared" si="70"/>
        <v>212</v>
      </c>
      <c r="U57" s="99">
        <f t="shared" si="71"/>
        <v>70</v>
      </c>
      <c r="V57" s="98">
        <f t="shared" si="72"/>
        <v>106</v>
      </c>
      <c r="W57" s="99">
        <f t="shared" si="73"/>
        <v>35</v>
      </c>
      <c r="X57" s="100">
        <f>$AJ$12</f>
        <v>0.05</v>
      </c>
      <c r="Y57" s="97">
        <f t="shared" si="74"/>
        <v>6375</v>
      </c>
      <c r="Z57" s="98">
        <f t="shared" si="75"/>
        <v>212</v>
      </c>
      <c r="AA57" s="99">
        <f t="shared" si="76"/>
        <v>70</v>
      </c>
      <c r="AB57" s="98">
        <f t="shared" si="77"/>
        <v>106</v>
      </c>
      <c r="AC57" s="99">
        <f t="shared" si="78"/>
        <v>35</v>
      </c>
    </row>
    <row r="58" spans="2:29">
      <c r="B58" s="88" t="s">
        <v>30</v>
      </c>
      <c r="C58" s="88"/>
      <c r="D58" s="88"/>
      <c r="E58" s="90"/>
      <c r="F58" s="230">
        <f>$AG$13</f>
        <v>500</v>
      </c>
      <c r="G58" s="230"/>
      <c r="H58" s="105" t="s">
        <v>184</v>
      </c>
      <c r="I58" s="106" t="s">
        <v>184</v>
      </c>
      <c r="J58" s="105" t="s">
        <v>184</v>
      </c>
      <c r="K58" s="106" t="s">
        <v>184</v>
      </c>
      <c r="L58" s="230">
        <f>$AG$13</f>
        <v>500</v>
      </c>
      <c r="M58" s="230"/>
      <c r="N58" s="105" t="s">
        <v>184</v>
      </c>
      <c r="O58" s="106" t="s">
        <v>184</v>
      </c>
      <c r="P58" s="105" t="s">
        <v>184</v>
      </c>
      <c r="Q58" s="106" t="s">
        <v>184</v>
      </c>
      <c r="R58" s="230">
        <f>$AG$13</f>
        <v>500</v>
      </c>
      <c r="S58" s="230"/>
      <c r="T58" s="105" t="s">
        <v>184</v>
      </c>
      <c r="U58" s="106" t="s">
        <v>184</v>
      </c>
      <c r="V58" s="105" t="s">
        <v>184</v>
      </c>
      <c r="W58" s="106" t="s">
        <v>184</v>
      </c>
      <c r="X58" s="230">
        <f>$AG$13</f>
        <v>500</v>
      </c>
      <c r="Y58" s="230"/>
      <c r="Z58" s="105" t="s">
        <v>184</v>
      </c>
      <c r="AA58" s="106" t="s">
        <v>184</v>
      </c>
      <c r="AB58" s="105" t="s">
        <v>184</v>
      </c>
      <c r="AC58" s="106" t="s">
        <v>184</v>
      </c>
    </row>
  </sheetData>
  <mergeCells count="101">
    <mergeCell ref="V50:W50"/>
    <mergeCell ref="B48:AC48"/>
    <mergeCell ref="F49:K49"/>
    <mergeCell ref="L49:Q49"/>
    <mergeCell ref="R49:W49"/>
    <mergeCell ref="X49:AC49"/>
    <mergeCell ref="F58:G58"/>
    <mergeCell ref="L58:M58"/>
    <mergeCell ref="R58:S58"/>
    <mergeCell ref="X58:Y58"/>
    <mergeCell ref="Z50:AA50"/>
    <mergeCell ref="AB50:AC50"/>
    <mergeCell ref="F55:F56"/>
    <mergeCell ref="G55:G56"/>
    <mergeCell ref="L55:L56"/>
    <mergeCell ref="M55:M56"/>
    <mergeCell ref="R55:R56"/>
    <mergeCell ref="S55:S56"/>
    <mergeCell ref="X55:X56"/>
    <mergeCell ref="Y55:Y56"/>
    <mergeCell ref="H50:I50"/>
    <mergeCell ref="J50:K50"/>
    <mergeCell ref="N50:O50"/>
    <mergeCell ref="P50:Q50"/>
    <mergeCell ref="T50:U50"/>
    <mergeCell ref="F40:F41"/>
    <mergeCell ref="G40:G41"/>
    <mergeCell ref="L40:L41"/>
    <mergeCell ref="M40:M41"/>
    <mergeCell ref="R40:R41"/>
    <mergeCell ref="S40:S41"/>
    <mergeCell ref="X40:X41"/>
    <mergeCell ref="Y40:Y41"/>
    <mergeCell ref="F43:G43"/>
    <mergeCell ref="L43:M43"/>
    <mergeCell ref="R43:S43"/>
    <mergeCell ref="X43:Y43"/>
    <mergeCell ref="F34:K34"/>
    <mergeCell ref="L34:Q34"/>
    <mergeCell ref="R34:W34"/>
    <mergeCell ref="X34:AC34"/>
    <mergeCell ref="H35:I35"/>
    <mergeCell ref="J35:K35"/>
    <mergeCell ref="N35:O35"/>
    <mergeCell ref="P35:Q35"/>
    <mergeCell ref="T35:U35"/>
    <mergeCell ref="V35:W35"/>
    <mergeCell ref="Z35:AA35"/>
    <mergeCell ref="AB35:AC35"/>
    <mergeCell ref="Y25:Y26"/>
    <mergeCell ref="F28:G28"/>
    <mergeCell ref="L28:M28"/>
    <mergeCell ref="R28:S28"/>
    <mergeCell ref="X28:Y28"/>
    <mergeCell ref="B33:AC33"/>
    <mergeCell ref="V20:W20"/>
    <mergeCell ref="Z20:AA20"/>
    <mergeCell ref="AB20:AC20"/>
    <mergeCell ref="F25:F26"/>
    <mergeCell ref="G25:G26"/>
    <mergeCell ref="L25:L26"/>
    <mergeCell ref="M25:M26"/>
    <mergeCell ref="R25:R26"/>
    <mergeCell ref="S25:S26"/>
    <mergeCell ref="X25:X26"/>
    <mergeCell ref="B18:AC18"/>
    <mergeCell ref="F19:K19"/>
    <mergeCell ref="L19:Q19"/>
    <mergeCell ref="R19:W19"/>
    <mergeCell ref="X19:AC19"/>
    <mergeCell ref="H20:I20"/>
    <mergeCell ref="J20:K20"/>
    <mergeCell ref="N20:O20"/>
    <mergeCell ref="P20:Q20"/>
    <mergeCell ref="T20:U20"/>
    <mergeCell ref="Y10:Y11"/>
    <mergeCell ref="F13:G13"/>
    <mergeCell ref="L13:M13"/>
    <mergeCell ref="R13:S13"/>
    <mergeCell ref="X13:Y13"/>
    <mergeCell ref="AG13:AJ13"/>
    <mergeCell ref="V5:W5"/>
    <mergeCell ref="Z5:AA5"/>
    <mergeCell ref="AB5:AC5"/>
    <mergeCell ref="F10:F11"/>
    <mergeCell ref="G10:G11"/>
    <mergeCell ref="L10:L11"/>
    <mergeCell ref="M10:M11"/>
    <mergeCell ref="R10:R11"/>
    <mergeCell ref="S10:S11"/>
    <mergeCell ref="X10:X11"/>
    <mergeCell ref="B3:AC3"/>
    <mergeCell ref="F4:K4"/>
    <mergeCell ref="L4:Q4"/>
    <mergeCell ref="R4:W4"/>
    <mergeCell ref="X4:AC4"/>
    <mergeCell ref="H5:I5"/>
    <mergeCell ref="J5:K5"/>
    <mergeCell ref="N5:O5"/>
    <mergeCell ref="P5:Q5"/>
    <mergeCell ref="T5:U5"/>
  </mergeCells>
  <phoneticPr fontId="2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Q54"/>
  <sheetViews>
    <sheetView zoomScale="70" zoomScaleNormal="70" workbookViewId="0">
      <selection activeCell="E16" sqref="E16"/>
    </sheetView>
  </sheetViews>
  <sheetFormatPr defaultRowHeight="19.2"/>
  <cols>
    <col min="1" max="6" width="8.7265625" style="85"/>
    <col min="7" max="7" width="7.36328125" style="85" bestFit="1" customWidth="1"/>
    <col min="8" max="8" width="11.6328125" style="85" bestFit="1" customWidth="1"/>
    <col min="9" max="9" width="8.7265625" style="85"/>
    <col min="10" max="10" width="11.6328125" style="85" bestFit="1" customWidth="1"/>
    <col min="11" max="11" width="9.26953125" style="85" bestFit="1" customWidth="1"/>
    <col min="12" max="13" width="7.36328125" style="85" bestFit="1" customWidth="1"/>
    <col min="14" max="14" width="11.6328125" style="85" bestFit="1" customWidth="1"/>
    <col min="15" max="15" width="9.26953125" style="85" bestFit="1" customWidth="1"/>
    <col min="16" max="16" width="11.6328125" style="85" bestFit="1" customWidth="1"/>
    <col min="17" max="17" width="9.26953125" style="85" bestFit="1" customWidth="1"/>
    <col min="18" max="19" width="7.36328125" style="85" bestFit="1" customWidth="1"/>
    <col min="20" max="20" width="11.6328125" style="85" bestFit="1" customWidth="1"/>
    <col min="21" max="21" width="9.26953125" style="85" bestFit="1" customWidth="1"/>
    <col min="22" max="22" width="11.6328125" style="85" bestFit="1" customWidth="1"/>
    <col min="23" max="23" width="9.26953125" style="85" bestFit="1" customWidth="1"/>
    <col min="24" max="25" width="7.36328125" style="85" bestFit="1" customWidth="1"/>
    <col min="26" max="26" width="11.6328125" style="85" bestFit="1" customWidth="1"/>
    <col min="27" max="27" width="9.26953125" style="85" bestFit="1" customWidth="1"/>
    <col min="28" max="28" width="11.6328125" style="85" bestFit="1" customWidth="1"/>
    <col min="29" max="29" width="9.26953125" style="85" bestFit="1" customWidth="1"/>
    <col min="30" max="31" width="7.36328125" style="85" bestFit="1" customWidth="1"/>
    <col min="32" max="32" width="11.6328125" style="85" bestFit="1" customWidth="1"/>
    <col min="33" max="33" width="9.26953125" style="85" bestFit="1" customWidth="1"/>
    <col min="34" max="34" width="11.6328125" style="85" bestFit="1" customWidth="1"/>
    <col min="35" max="35" width="9.26953125" style="85" bestFit="1" customWidth="1"/>
    <col min="36" max="37" width="8.7265625" style="85"/>
    <col min="38" max="38" width="23.08984375" style="85" bestFit="1" customWidth="1"/>
    <col min="39" max="39" width="10.7265625" style="85" bestFit="1" customWidth="1"/>
    <col min="40" max="43" width="9.7265625" style="85" bestFit="1" customWidth="1"/>
    <col min="44" max="16384" width="8.7265625" style="85"/>
  </cols>
  <sheetData>
    <row r="2" spans="2:43">
      <c r="AJ2" s="116" t="s">
        <v>170</v>
      </c>
    </row>
    <row r="3" spans="2:43" ht="25.2">
      <c r="B3" s="155" t="s">
        <v>186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8">
        <f>(8000-$F12)</f>
        <v>7500</v>
      </c>
    </row>
    <row r="4" spans="2:43" ht="42" customHeight="1">
      <c r="B4" s="88"/>
      <c r="C4" s="88"/>
      <c r="D4" s="88"/>
      <c r="E4" s="88"/>
      <c r="F4" s="156" t="s">
        <v>171</v>
      </c>
      <c r="G4" s="156"/>
      <c r="H4" s="156"/>
      <c r="I4" s="156"/>
      <c r="J4" s="156"/>
      <c r="K4" s="156"/>
      <c r="L4" s="157" t="s">
        <v>172</v>
      </c>
      <c r="M4" s="157"/>
      <c r="N4" s="157"/>
      <c r="O4" s="157"/>
      <c r="P4" s="157"/>
      <c r="Q4" s="157"/>
      <c r="R4" s="158" t="s">
        <v>173</v>
      </c>
      <c r="S4" s="158"/>
      <c r="T4" s="158"/>
      <c r="U4" s="158"/>
      <c r="V4" s="158"/>
      <c r="W4" s="158"/>
      <c r="X4" s="159" t="s">
        <v>174</v>
      </c>
      <c r="Y4" s="159"/>
      <c r="Z4" s="159"/>
      <c r="AA4" s="159"/>
      <c r="AB4" s="159"/>
      <c r="AC4" s="159"/>
      <c r="AD4" s="160" t="s">
        <v>187</v>
      </c>
      <c r="AE4" s="160"/>
      <c r="AF4" s="160"/>
      <c r="AG4" s="160"/>
      <c r="AH4" s="160"/>
      <c r="AI4" s="160"/>
    </row>
    <row r="5" spans="2:43" ht="57.6">
      <c r="B5" s="88"/>
      <c r="C5" s="88"/>
      <c r="D5" s="90" t="s">
        <v>175</v>
      </c>
      <c r="E5" s="90" t="s">
        <v>176</v>
      </c>
      <c r="F5" s="90" t="s">
        <v>177</v>
      </c>
      <c r="G5" s="90" t="s">
        <v>178</v>
      </c>
      <c r="H5" s="153" t="s">
        <v>179</v>
      </c>
      <c r="I5" s="153"/>
      <c r="J5" s="153" t="s">
        <v>180</v>
      </c>
      <c r="K5" s="153"/>
      <c r="L5" s="90" t="s">
        <v>177</v>
      </c>
      <c r="M5" s="90" t="s">
        <v>178</v>
      </c>
      <c r="N5" s="153" t="s">
        <v>179</v>
      </c>
      <c r="O5" s="153"/>
      <c r="P5" s="153" t="s">
        <v>180</v>
      </c>
      <c r="Q5" s="153"/>
      <c r="R5" s="90" t="s">
        <v>177</v>
      </c>
      <c r="S5" s="90" t="s">
        <v>178</v>
      </c>
      <c r="T5" s="153" t="s">
        <v>179</v>
      </c>
      <c r="U5" s="153"/>
      <c r="V5" s="153" t="s">
        <v>180</v>
      </c>
      <c r="W5" s="153"/>
      <c r="X5" s="90" t="s">
        <v>177</v>
      </c>
      <c r="Y5" s="90" t="s">
        <v>178</v>
      </c>
      <c r="Z5" s="153" t="s">
        <v>179</v>
      </c>
      <c r="AA5" s="153"/>
      <c r="AB5" s="153" t="s">
        <v>180</v>
      </c>
      <c r="AC5" s="153"/>
      <c r="AD5" s="90" t="s">
        <v>177</v>
      </c>
      <c r="AE5" s="90" t="s">
        <v>178</v>
      </c>
      <c r="AF5" s="153" t="s">
        <v>179</v>
      </c>
      <c r="AG5" s="153"/>
      <c r="AH5" s="153" t="s">
        <v>180</v>
      </c>
      <c r="AI5" s="153"/>
      <c r="AL5" s="91" t="s">
        <v>181</v>
      </c>
    </row>
    <row r="6" spans="2:43" ht="76.8">
      <c r="B6" s="88"/>
      <c r="C6" s="88"/>
      <c r="D6" s="93"/>
      <c r="E6" s="90"/>
      <c r="F6" s="93"/>
      <c r="G6" s="93"/>
      <c r="H6" s="93" t="s">
        <v>182</v>
      </c>
      <c r="I6" s="90" t="s">
        <v>183</v>
      </c>
      <c r="J6" s="93" t="s">
        <v>182</v>
      </c>
      <c r="K6" s="90" t="s">
        <v>183</v>
      </c>
      <c r="L6" s="93"/>
      <c r="M6" s="93"/>
      <c r="N6" s="93" t="s">
        <v>182</v>
      </c>
      <c r="O6" s="90" t="s">
        <v>183</v>
      </c>
      <c r="P6" s="93" t="s">
        <v>182</v>
      </c>
      <c r="Q6" s="90" t="s">
        <v>183</v>
      </c>
      <c r="R6" s="93"/>
      <c r="S6" s="93"/>
      <c r="T6" s="93" t="s">
        <v>182</v>
      </c>
      <c r="U6" s="90" t="s">
        <v>183</v>
      </c>
      <c r="V6" s="93" t="s">
        <v>182</v>
      </c>
      <c r="W6" s="90" t="s">
        <v>183</v>
      </c>
      <c r="X6" s="93"/>
      <c r="Y6" s="93"/>
      <c r="Z6" s="93" t="s">
        <v>182</v>
      </c>
      <c r="AA6" s="90" t="s">
        <v>183</v>
      </c>
      <c r="AB6" s="93" t="s">
        <v>182</v>
      </c>
      <c r="AC6" s="90" t="s">
        <v>183</v>
      </c>
      <c r="AD6" s="93"/>
      <c r="AE6" s="93"/>
      <c r="AF6" s="93" t="s">
        <v>182</v>
      </c>
      <c r="AG6" s="90" t="s">
        <v>183</v>
      </c>
      <c r="AH6" s="93" t="s">
        <v>182</v>
      </c>
      <c r="AI6" s="90" t="s">
        <v>183</v>
      </c>
      <c r="AL6" s="94"/>
      <c r="AM6" s="119" t="s">
        <v>171</v>
      </c>
      <c r="AN6" s="120" t="s">
        <v>172</v>
      </c>
      <c r="AO6" s="120" t="s">
        <v>173</v>
      </c>
      <c r="AP6" s="121" t="s">
        <v>188</v>
      </c>
      <c r="AQ6" s="122" t="s">
        <v>189</v>
      </c>
    </row>
    <row r="7" spans="2:43">
      <c r="B7" s="88" t="s">
        <v>27</v>
      </c>
      <c r="C7" s="88"/>
      <c r="D7" s="93">
        <v>80</v>
      </c>
      <c r="E7" s="90">
        <v>60</v>
      </c>
      <c r="F7" s="123">
        <f>$AM$7</f>
        <v>0.625</v>
      </c>
      <c r="G7" s="124">
        <f>TRUNC($AJ$3*F7)</f>
        <v>4687</v>
      </c>
      <c r="H7" s="98">
        <v>54</v>
      </c>
      <c r="I7" s="125">
        <f>TRUNC(H7*$E7/60)</f>
        <v>54</v>
      </c>
      <c r="J7" s="126" t="s">
        <v>190</v>
      </c>
      <c r="K7" s="127" t="s">
        <v>190</v>
      </c>
      <c r="L7" s="123">
        <f>$AN$7</f>
        <v>0.45</v>
      </c>
      <c r="M7" s="124">
        <f>TRUNC($AJ$3*L7)</f>
        <v>3375</v>
      </c>
      <c r="N7" s="98">
        <v>38</v>
      </c>
      <c r="O7" s="125">
        <f>TRUNC(N7*$E7/60)</f>
        <v>38</v>
      </c>
      <c r="P7" s="126" t="s">
        <v>190</v>
      </c>
      <c r="Q7" s="127" t="s">
        <v>190</v>
      </c>
      <c r="R7" s="123">
        <f>$AO$7</f>
        <v>0.35</v>
      </c>
      <c r="S7" s="124">
        <f>TRUNC($AJ$3*R7)</f>
        <v>2625</v>
      </c>
      <c r="T7" s="98">
        <v>30</v>
      </c>
      <c r="U7" s="125">
        <f>TRUNC(T7*$E7/60)</f>
        <v>30</v>
      </c>
      <c r="V7" s="126" t="s">
        <v>190</v>
      </c>
      <c r="W7" s="127" t="s">
        <v>190</v>
      </c>
      <c r="X7" s="123">
        <f>$AP$7</f>
        <v>0.35</v>
      </c>
      <c r="Y7" s="124">
        <f>TRUNC($AJ$3*X7)</f>
        <v>2625</v>
      </c>
      <c r="Z7" s="98">
        <v>30</v>
      </c>
      <c r="AA7" s="125">
        <f>TRUNC(Z7*$E7/60)</f>
        <v>30</v>
      </c>
      <c r="AB7" s="126" t="s">
        <v>190</v>
      </c>
      <c r="AC7" s="127" t="s">
        <v>190</v>
      </c>
      <c r="AD7" s="123">
        <f>$AQ$7</f>
        <v>0.81499999999999995</v>
      </c>
      <c r="AE7" s="124">
        <f>TRUNC($AJ$3*AD7)</f>
        <v>6112</v>
      </c>
      <c r="AF7" s="98">
        <v>70</v>
      </c>
      <c r="AG7" s="125">
        <f>TRUNC(AF7*$E7/60)</f>
        <v>70</v>
      </c>
      <c r="AH7" s="126" t="s">
        <v>190</v>
      </c>
      <c r="AI7" s="127" t="s">
        <v>190</v>
      </c>
      <c r="AL7" s="101" t="s">
        <v>27</v>
      </c>
      <c r="AM7" s="128">
        <v>0.625</v>
      </c>
      <c r="AN7" s="129">
        <v>0.45</v>
      </c>
      <c r="AO7" s="129">
        <v>0.35</v>
      </c>
      <c r="AP7" s="129">
        <v>0.35</v>
      </c>
      <c r="AQ7" s="130">
        <v>0.81499999999999995</v>
      </c>
    </row>
    <row r="8" spans="2:43">
      <c r="B8" s="88" t="s">
        <v>28</v>
      </c>
      <c r="C8" s="88"/>
      <c r="D8" s="93">
        <v>40</v>
      </c>
      <c r="E8" s="90">
        <v>20</v>
      </c>
      <c r="F8" s="123">
        <f>$AM$8</f>
        <v>0.12</v>
      </c>
      <c r="G8" s="124">
        <f>TRUNC($AJ$3*F8)</f>
        <v>900</v>
      </c>
      <c r="H8" s="98">
        <v>20</v>
      </c>
      <c r="I8" s="125">
        <f>TRUNC(H8*$E8/60)</f>
        <v>6</v>
      </c>
      <c r="J8" s="126" t="s">
        <v>190</v>
      </c>
      <c r="K8" s="127" t="s">
        <v>190</v>
      </c>
      <c r="L8" s="123">
        <f>$AN$8</f>
        <v>0.21</v>
      </c>
      <c r="M8" s="124">
        <f>TRUNC($AJ$3*L8)</f>
        <v>1575</v>
      </c>
      <c r="N8" s="98">
        <v>36</v>
      </c>
      <c r="O8" s="125">
        <f>TRUNC(N8*$E8/60)</f>
        <v>12</v>
      </c>
      <c r="P8" s="126" t="s">
        <v>190</v>
      </c>
      <c r="Q8" s="127" t="s">
        <v>190</v>
      </c>
      <c r="R8" s="123">
        <f>$AO$8</f>
        <v>0.1</v>
      </c>
      <c r="S8" s="124">
        <f>TRUNC($AJ$3*R8)</f>
        <v>750</v>
      </c>
      <c r="T8" s="98">
        <v>16</v>
      </c>
      <c r="U8" s="125">
        <f>TRUNC(T8*$E8/60)</f>
        <v>5</v>
      </c>
      <c r="V8" s="126" t="s">
        <v>190</v>
      </c>
      <c r="W8" s="127" t="s">
        <v>190</v>
      </c>
      <c r="X8" s="123">
        <f>$AP$8</f>
        <v>0.15</v>
      </c>
      <c r="Y8" s="124">
        <f>TRUNC($AJ$3*X8)</f>
        <v>1125</v>
      </c>
      <c r="Z8" s="98">
        <v>26</v>
      </c>
      <c r="AA8" s="125">
        <f>TRUNC(Z8*$E8/60)</f>
        <v>8</v>
      </c>
      <c r="AB8" s="126" t="s">
        <v>190</v>
      </c>
      <c r="AC8" s="127" t="s">
        <v>190</v>
      </c>
      <c r="AD8" s="123">
        <f>$AQ$8</f>
        <v>0.1</v>
      </c>
      <c r="AE8" s="124">
        <f>TRUNC($AJ$3*AD8)</f>
        <v>750</v>
      </c>
      <c r="AF8" s="98">
        <v>16</v>
      </c>
      <c r="AG8" s="125">
        <f>TRUNC(AF8*$E8/60)</f>
        <v>5</v>
      </c>
      <c r="AH8" s="126" t="s">
        <v>190</v>
      </c>
      <c r="AI8" s="127" t="s">
        <v>190</v>
      </c>
      <c r="AL8" s="101" t="s">
        <v>28</v>
      </c>
      <c r="AM8" s="128">
        <v>0.12</v>
      </c>
      <c r="AN8" s="129">
        <v>0.21</v>
      </c>
      <c r="AO8" s="129">
        <v>0.1</v>
      </c>
      <c r="AP8" s="129">
        <v>0.15</v>
      </c>
      <c r="AQ8" s="130">
        <v>0.1</v>
      </c>
    </row>
    <row r="9" spans="2:43">
      <c r="B9" s="88" t="s">
        <v>29</v>
      </c>
      <c r="C9" s="88"/>
      <c r="D9" s="93">
        <v>80</v>
      </c>
      <c r="E9" s="90">
        <v>60</v>
      </c>
      <c r="F9" s="123">
        <f>$AM$9</f>
        <v>8.5000000000000006E-2</v>
      </c>
      <c r="G9" s="124">
        <f>TRUNC($AJ$3*F9)</f>
        <v>637</v>
      </c>
      <c r="H9" s="98">
        <v>6</v>
      </c>
      <c r="I9" s="125">
        <f>TRUNC(H9*$E9/60)</f>
        <v>6</v>
      </c>
      <c r="J9" s="126" t="s">
        <v>190</v>
      </c>
      <c r="K9" s="127" t="s">
        <v>190</v>
      </c>
      <c r="L9" s="123">
        <f>$AN$9</f>
        <v>8.5000000000000006E-2</v>
      </c>
      <c r="M9" s="124">
        <f>TRUNC($AJ$3*L9)</f>
        <v>637</v>
      </c>
      <c r="N9" s="98">
        <v>6</v>
      </c>
      <c r="O9" s="125">
        <f>TRUNC(N9*$E9/60)</f>
        <v>6</v>
      </c>
      <c r="P9" s="126" t="s">
        <v>190</v>
      </c>
      <c r="Q9" s="127" t="s">
        <v>190</v>
      </c>
      <c r="R9" s="123">
        <f>$AO$9</f>
        <v>8.5000000000000006E-2</v>
      </c>
      <c r="S9" s="124">
        <f>TRUNC($AJ$3*R9)</f>
        <v>637</v>
      </c>
      <c r="T9" s="98">
        <v>6</v>
      </c>
      <c r="U9" s="125">
        <f>TRUNC(T9*$E9/60)</f>
        <v>6</v>
      </c>
      <c r="V9" s="126" t="s">
        <v>190</v>
      </c>
      <c r="W9" s="127" t="s">
        <v>190</v>
      </c>
      <c r="X9" s="123">
        <f>$AP$9</f>
        <v>0.4</v>
      </c>
      <c r="Y9" s="124">
        <f>TRUNC($AJ$3*X9)</f>
        <v>3000</v>
      </c>
      <c r="Z9" s="98">
        <v>34</v>
      </c>
      <c r="AA9" s="125">
        <f>TRUNC(Z9*$E9/60)</f>
        <v>34</v>
      </c>
      <c r="AB9" s="126" t="s">
        <v>190</v>
      </c>
      <c r="AC9" s="127" t="s">
        <v>190</v>
      </c>
      <c r="AD9" s="123">
        <f>$AQ$9</f>
        <v>8.5000000000000006E-2</v>
      </c>
      <c r="AE9" s="124">
        <f>TRUNC($AJ$3*AD9)</f>
        <v>637</v>
      </c>
      <c r="AF9" s="98">
        <v>6</v>
      </c>
      <c r="AG9" s="125">
        <f>TRUNC(AF9*$E9/60)</f>
        <v>6</v>
      </c>
      <c r="AH9" s="126" t="s">
        <v>190</v>
      </c>
      <c r="AI9" s="127" t="s">
        <v>190</v>
      </c>
      <c r="AL9" s="101" t="s">
        <v>29</v>
      </c>
      <c r="AM9" s="128">
        <v>8.5000000000000006E-2</v>
      </c>
      <c r="AN9" s="129">
        <v>8.5000000000000006E-2</v>
      </c>
      <c r="AO9" s="129">
        <v>8.5000000000000006E-2</v>
      </c>
      <c r="AP9" s="129">
        <v>0.4</v>
      </c>
      <c r="AQ9" s="130">
        <v>8.5000000000000006E-2</v>
      </c>
    </row>
    <row r="10" spans="2:43">
      <c r="B10" s="88" t="s">
        <v>24</v>
      </c>
      <c r="C10" s="88"/>
      <c r="D10" s="93">
        <v>20</v>
      </c>
      <c r="E10" s="90">
        <v>20</v>
      </c>
      <c r="F10" s="123">
        <f>$AM$10</f>
        <v>0.12</v>
      </c>
      <c r="G10" s="124">
        <f>TRUNC($AJ$3*F10)</f>
        <v>900</v>
      </c>
      <c r="H10" s="98">
        <v>40</v>
      </c>
      <c r="I10" s="125">
        <f>TRUNC(H10*$E10/60)</f>
        <v>13</v>
      </c>
      <c r="J10" s="126" t="s">
        <v>190</v>
      </c>
      <c r="K10" s="127" t="s">
        <v>190</v>
      </c>
      <c r="L10" s="123">
        <f>$AN$10</f>
        <v>0.14000000000000001</v>
      </c>
      <c r="M10" s="124">
        <f>TRUNC($AJ$3*L10)</f>
        <v>1050</v>
      </c>
      <c r="N10" s="98">
        <v>48</v>
      </c>
      <c r="O10" s="125">
        <f>TRUNC(N10*$E10/60)</f>
        <v>16</v>
      </c>
      <c r="P10" s="126" t="s">
        <v>190</v>
      </c>
      <c r="Q10" s="127" t="s">
        <v>190</v>
      </c>
      <c r="R10" s="123">
        <f>$AO$10</f>
        <v>0.41499999999999998</v>
      </c>
      <c r="S10" s="124">
        <f>TRUNC($AJ$3*R10)</f>
        <v>3112</v>
      </c>
      <c r="T10" s="98">
        <v>144</v>
      </c>
      <c r="U10" s="125">
        <f>TRUNC(T10*$E10/60)</f>
        <v>48</v>
      </c>
      <c r="V10" s="126" t="s">
        <v>190</v>
      </c>
      <c r="W10" s="127" t="s">
        <v>190</v>
      </c>
      <c r="X10" s="123">
        <f>$AP$10</f>
        <v>0.05</v>
      </c>
      <c r="Y10" s="124">
        <f>TRUNC($AJ$3*X10)</f>
        <v>375</v>
      </c>
      <c r="Z10" s="98">
        <v>16</v>
      </c>
      <c r="AA10" s="125">
        <f>TRUNC(Z10*$E10/60)</f>
        <v>5</v>
      </c>
      <c r="AB10" s="126" t="s">
        <v>190</v>
      </c>
      <c r="AC10" s="127" t="s">
        <v>190</v>
      </c>
      <c r="AD10" s="123">
        <f>$AQ$10</f>
        <v>0</v>
      </c>
      <c r="AE10" s="124">
        <f>TRUNC($AJ$3*AD10)</f>
        <v>0</v>
      </c>
      <c r="AF10" s="98">
        <f>TRUNC(AE10/$D10)</f>
        <v>0</v>
      </c>
      <c r="AG10" s="125">
        <f>TRUNC(AF10*$E10/60)</f>
        <v>0</v>
      </c>
      <c r="AH10" s="126" t="s">
        <v>190</v>
      </c>
      <c r="AI10" s="127" t="s">
        <v>190</v>
      </c>
      <c r="AL10" s="101" t="s">
        <v>24</v>
      </c>
      <c r="AM10" s="128">
        <v>0.12</v>
      </c>
      <c r="AN10" s="129">
        <v>0.14000000000000001</v>
      </c>
      <c r="AO10" s="129">
        <v>0.41499999999999998</v>
      </c>
      <c r="AP10" s="129">
        <v>0.05</v>
      </c>
      <c r="AQ10" s="130">
        <v>0</v>
      </c>
    </row>
    <row r="11" spans="2:43">
      <c r="B11" s="88" t="s">
        <v>25</v>
      </c>
      <c r="C11" s="88"/>
      <c r="D11" s="93">
        <v>20</v>
      </c>
      <c r="E11" s="90">
        <v>20</v>
      </c>
      <c r="F11" s="123">
        <f>$AM$11</f>
        <v>0.05</v>
      </c>
      <c r="G11" s="124">
        <f>TRUNC($AJ$3*F11)</f>
        <v>375</v>
      </c>
      <c r="H11" s="98">
        <v>16</v>
      </c>
      <c r="I11" s="125">
        <f>TRUNC(H11*$E11/60)</f>
        <v>5</v>
      </c>
      <c r="J11" s="126" t="s">
        <v>190</v>
      </c>
      <c r="K11" s="127" t="s">
        <v>190</v>
      </c>
      <c r="L11" s="123">
        <f>$AN$11</f>
        <v>0.115</v>
      </c>
      <c r="M11" s="124">
        <f>TRUNC($AJ$3*L11)</f>
        <v>862</v>
      </c>
      <c r="N11" s="98">
        <v>40</v>
      </c>
      <c r="O11" s="125">
        <f>TRUNC(N11*$E11/60)</f>
        <v>13</v>
      </c>
      <c r="P11" s="126" t="s">
        <v>190</v>
      </c>
      <c r="Q11" s="127" t="s">
        <v>190</v>
      </c>
      <c r="R11" s="123">
        <f>$AO$11</f>
        <v>0.05</v>
      </c>
      <c r="S11" s="124">
        <f>TRUNC($AJ$3*R11)</f>
        <v>375</v>
      </c>
      <c r="T11" s="98">
        <v>16</v>
      </c>
      <c r="U11" s="125">
        <f>TRUNC(T11*$E11/60)</f>
        <v>5</v>
      </c>
      <c r="V11" s="126" t="s">
        <v>190</v>
      </c>
      <c r="W11" s="127" t="s">
        <v>190</v>
      </c>
      <c r="X11" s="123">
        <f>$AP$11</f>
        <v>0.05</v>
      </c>
      <c r="Y11" s="124">
        <f>TRUNC($AJ$3*X11)</f>
        <v>375</v>
      </c>
      <c r="Z11" s="98">
        <v>16</v>
      </c>
      <c r="AA11" s="125">
        <f>TRUNC(Z11*$E11/60)</f>
        <v>5</v>
      </c>
      <c r="AB11" s="126" t="s">
        <v>190</v>
      </c>
      <c r="AC11" s="127" t="s">
        <v>190</v>
      </c>
      <c r="AD11" s="123">
        <f>$AQ$11</f>
        <v>0</v>
      </c>
      <c r="AE11" s="124">
        <f>TRUNC($AJ$3*AD11)</f>
        <v>0</v>
      </c>
      <c r="AF11" s="98">
        <f>TRUNC(AE11/$D11)</f>
        <v>0</v>
      </c>
      <c r="AG11" s="125">
        <f>TRUNC(AF11*$E11/60)</f>
        <v>0</v>
      </c>
      <c r="AH11" s="126" t="s">
        <v>190</v>
      </c>
      <c r="AI11" s="127" t="s">
        <v>190</v>
      </c>
      <c r="AL11" s="103" t="s">
        <v>25</v>
      </c>
      <c r="AM11" s="131">
        <v>0.05</v>
      </c>
      <c r="AN11" s="132">
        <v>0.115</v>
      </c>
      <c r="AO11" s="132">
        <v>0.05</v>
      </c>
      <c r="AP11" s="132">
        <v>0.05</v>
      </c>
      <c r="AQ11" s="133">
        <v>0</v>
      </c>
    </row>
    <row r="12" spans="2:43">
      <c r="B12" s="88" t="s">
        <v>30</v>
      </c>
      <c r="C12" s="88"/>
      <c r="D12" s="88"/>
      <c r="E12" s="90"/>
      <c r="F12" s="154">
        <f>$AM$12</f>
        <v>500</v>
      </c>
      <c r="G12" s="154"/>
      <c r="H12" s="105" t="s">
        <v>184</v>
      </c>
      <c r="I12" s="134" t="s">
        <v>184</v>
      </c>
      <c r="J12" s="126" t="s">
        <v>190</v>
      </c>
      <c r="K12" s="127" t="s">
        <v>190</v>
      </c>
      <c r="L12" s="154">
        <f>$AM$12</f>
        <v>500</v>
      </c>
      <c r="M12" s="154"/>
      <c r="N12" s="105" t="s">
        <v>184</v>
      </c>
      <c r="O12" s="134" t="s">
        <v>184</v>
      </c>
      <c r="P12" s="126" t="s">
        <v>190</v>
      </c>
      <c r="Q12" s="127" t="s">
        <v>190</v>
      </c>
      <c r="R12" s="154">
        <f>$AM$12</f>
        <v>500</v>
      </c>
      <c r="S12" s="154"/>
      <c r="T12" s="105" t="s">
        <v>184</v>
      </c>
      <c r="U12" s="134" t="s">
        <v>184</v>
      </c>
      <c r="V12" s="126" t="s">
        <v>190</v>
      </c>
      <c r="W12" s="127" t="s">
        <v>190</v>
      </c>
      <c r="X12" s="154">
        <f>$AM$12</f>
        <v>500</v>
      </c>
      <c r="Y12" s="154"/>
      <c r="Z12" s="105" t="s">
        <v>184</v>
      </c>
      <c r="AA12" s="134" t="s">
        <v>184</v>
      </c>
      <c r="AB12" s="126" t="s">
        <v>190</v>
      </c>
      <c r="AC12" s="127" t="s">
        <v>190</v>
      </c>
      <c r="AD12" s="154">
        <f>$AM$12</f>
        <v>500</v>
      </c>
      <c r="AE12" s="154"/>
      <c r="AF12" s="105" t="s">
        <v>184</v>
      </c>
      <c r="AG12" s="134" t="s">
        <v>184</v>
      </c>
      <c r="AH12" s="126" t="s">
        <v>190</v>
      </c>
      <c r="AI12" s="127" t="s">
        <v>190</v>
      </c>
      <c r="AL12" s="107" t="s">
        <v>30</v>
      </c>
      <c r="AM12" s="161">
        <v>500</v>
      </c>
      <c r="AN12" s="161"/>
      <c r="AO12" s="161"/>
      <c r="AP12" s="161"/>
      <c r="AQ12" s="161"/>
    </row>
    <row r="13" spans="2:43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</row>
    <row r="14" spans="2:43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M14" s="135">
        <f>SUM(AM7:AM11)</f>
        <v>1</v>
      </c>
      <c r="AN14" s="135">
        <f>SUM(AN7:AN11)</f>
        <v>1</v>
      </c>
      <c r="AO14" s="135">
        <f>SUM(AO7:AO11)</f>
        <v>1</v>
      </c>
      <c r="AP14" s="135">
        <f>SUM(AP7:AP11)</f>
        <v>1</v>
      </c>
      <c r="AQ14" s="135">
        <f>SUM(AQ7:AQ11)</f>
        <v>0.99999999999999989</v>
      </c>
    </row>
    <row r="16" spans="2:43">
      <c r="AJ16" s="116" t="s">
        <v>170</v>
      </c>
      <c r="AM16" s="135"/>
    </row>
    <row r="17" spans="2:36" ht="25.2">
      <c r="B17" s="155" t="s">
        <v>131</v>
      </c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8">
        <f>(16000-$F26)</f>
        <v>15500</v>
      </c>
    </row>
    <row r="18" spans="2:36" ht="42" customHeight="1">
      <c r="B18" s="88"/>
      <c r="C18" s="88"/>
      <c r="D18" s="88"/>
      <c r="E18" s="88"/>
      <c r="F18" s="156" t="s">
        <v>171</v>
      </c>
      <c r="G18" s="156"/>
      <c r="H18" s="156"/>
      <c r="I18" s="156"/>
      <c r="J18" s="156"/>
      <c r="K18" s="156"/>
      <c r="L18" s="157" t="s">
        <v>172</v>
      </c>
      <c r="M18" s="157"/>
      <c r="N18" s="157"/>
      <c r="O18" s="157"/>
      <c r="P18" s="157"/>
      <c r="Q18" s="157"/>
      <c r="R18" s="158" t="s">
        <v>173</v>
      </c>
      <c r="S18" s="158"/>
      <c r="T18" s="158"/>
      <c r="U18" s="158"/>
      <c r="V18" s="158"/>
      <c r="W18" s="158"/>
      <c r="X18" s="159" t="s">
        <v>174</v>
      </c>
      <c r="Y18" s="159"/>
      <c r="Z18" s="159"/>
      <c r="AA18" s="159"/>
      <c r="AB18" s="159"/>
      <c r="AC18" s="159"/>
      <c r="AD18" s="160" t="s">
        <v>187</v>
      </c>
      <c r="AE18" s="160"/>
      <c r="AF18" s="160"/>
      <c r="AG18" s="160"/>
      <c r="AH18" s="160"/>
      <c r="AI18" s="160"/>
    </row>
    <row r="19" spans="2:36" ht="57.6">
      <c r="B19" s="88"/>
      <c r="C19" s="88"/>
      <c r="D19" s="90" t="s">
        <v>175</v>
      </c>
      <c r="E19" s="90" t="s">
        <v>176</v>
      </c>
      <c r="F19" s="90" t="s">
        <v>177</v>
      </c>
      <c r="G19" s="90" t="s">
        <v>178</v>
      </c>
      <c r="H19" s="153" t="s">
        <v>179</v>
      </c>
      <c r="I19" s="153"/>
      <c r="J19" s="153" t="s">
        <v>180</v>
      </c>
      <c r="K19" s="153"/>
      <c r="L19" s="90" t="s">
        <v>177</v>
      </c>
      <c r="M19" s="90" t="s">
        <v>178</v>
      </c>
      <c r="N19" s="153" t="s">
        <v>179</v>
      </c>
      <c r="O19" s="153"/>
      <c r="P19" s="153" t="s">
        <v>180</v>
      </c>
      <c r="Q19" s="153"/>
      <c r="R19" s="90" t="s">
        <v>177</v>
      </c>
      <c r="S19" s="90" t="s">
        <v>178</v>
      </c>
      <c r="T19" s="153" t="s">
        <v>179</v>
      </c>
      <c r="U19" s="153"/>
      <c r="V19" s="153" t="s">
        <v>180</v>
      </c>
      <c r="W19" s="153"/>
      <c r="X19" s="90" t="s">
        <v>177</v>
      </c>
      <c r="Y19" s="90" t="s">
        <v>178</v>
      </c>
      <c r="Z19" s="153" t="s">
        <v>179</v>
      </c>
      <c r="AA19" s="153"/>
      <c r="AB19" s="153" t="s">
        <v>180</v>
      </c>
      <c r="AC19" s="153"/>
      <c r="AD19" s="90" t="s">
        <v>177</v>
      </c>
      <c r="AE19" s="90" t="s">
        <v>178</v>
      </c>
      <c r="AF19" s="153" t="s">
        <v>179</v>
      </c>
      <c r="AG19" s="153"/>
      <c r="AH19" s="153" t="s">
        <v>180</v>
      </c>
      <c r="AI19" s="153"/>
    </row>
    <row r="20" spans="2:36">
      <c r="B20" s="88"/>
      <c r="C20" s="88"/>
      <c r="D20" s="93"/>
      <c r="E20" s="90"/>
      <c r="F20" s="93"/>
      <c r="G20" s="93"/>
      <c r="H20" s="93" t="s">
        <v>182</v>
      </c>
      <c r="I20" s="90" t="s">
        <v>183</v>
      </c>
      <c r="J20" s="93" t="s">
        <v>182</v>
      </c>
      <c r="K20" s="90" t="s">
        <v>183</v>
      </c>
      <c r="L20" s="93"/>
      <c r="M20" s="93"/>
      <c r="N20" s="93" t="s">
        <v>182</v>
      </c>
      <c r="O20" s="90" t="s">
        <v>183</v>
      </c>
      <c r="P20" s="93" t="s">
        <v>182</v>
      </c>
      <c r="Q20" s="90" t="s">
        <v>183</v>
      </c>
      <c r="R20" s="93"/>
      <c r="S20" s="93"/>
      <c r="T20" s="93" t="s">
        <v>182</v>
      </c>
      <c r="U20" s="90" t="s">
        <v>183</v>
      </c>
      <c r="V20" s="93" t="s">
        <v>182</v>
      </c>
      <c r="W20" s="90" t="s">
        <v>183</v>
      </c>
      <c r="X20" s="93"/>
      <c r="Y20" s="93"/>
      <c r="Z20" s="93" t="s">
        <v>182</v>
      </c>
      <c r="AA20" s="90" t="s">
        <v>183</v>
      </c>
      <c r="AB20" s="93" t="s">
        <v>182</v>
      </c>
      <c r="AC20" s="90" t="s">
        <v>183</v>
      </c>
      <c r="AD20" s="93"/>
      <c r="AE20" s="93"/>
      <c r="AF20" s="93" t="s">
        <v>182</v>
      </c>
      <c r="AG20" s="90" t="s">
        <v>183</v>
      </c>
      <c r="AH20" s="93" t="s">
        <v>182</v>
      </c>
      <c r="AI20" s="90" t="s">
        <v>183</v>
      </c>
    </row>
    <row r="21" spans="2:36">
      <c r="B21" s="88" t="s">
        <v>27</v>
      </c>
      <c r="C21" s="88"/>
      <c r="D21" s="93">
        <v>80</v>
      </c>
      <c r="E21" s="90">
        <v>60</v>
      </c>
      <c r="F21" s="123">
        <f>$AM$7</f>
        <v>0.625</v>
      </c>
      <c r="G21" s="124">
        <f>TRUNC($AJ$17*F21)</f>
        <v>9687</v>
      </c>
      <c r="H21" s="98">
        <v>112</v>
      </c>
      <c r="I21" s="125">
        <f>TRUNC(H21*$E21/60)</f>
        <v>112</v>
      </c>
      <c r="J21" s="126" t="s">
        <v>190</v>
      </c>
      <c r="K21" s="127" t="s">
        <v>190</v>
      </c>
      <c r="L21" s="123">
        <f>$AN$7</f>
        <v>0.45</v>
      </c>
      <c r="M21" s="124">
        <f>TRUNC($AJ$17*L21)</f>
        <v>6975</v>
      </c>
      <c r="N21" s="98">
        <v>82</v>
      </c>
      <c r="O21" s="125">
        <f>TRUNC(N21*$E21/60)</f>
        <v>82</v>
      </c>
      <c r="P21" s="126" t="s">
        <v>190</v>
      </c>
      <c r="Q21" s="127" t="s">
        <v>190</v>
      </c>
      <c r="R21" s="123">
        <f>$AO$7</f>
        <v>0.35</v>
      </c>
      <c r="S21" s="124">
        <f>TRUNC($AJ$17*R21)</f>
        <v>5425</v>
      </c>
      <c r="T21" s="98">
        <v>62</v>
      </c>
      <c r="U21" s="125">
        <f>TRUNC(T21*$E21/60)</f>
        <v>62</v>
      </c>
      <c r="V21" s="126" t="s">
        <v>190</v>
      </c>
      <c r="W21" s="127" t="s">
        <v>190</v>
      </c>
      <c r="X21" s="123">
        <f>$AP$7</f>
        <v>0.35</v>
      </c>
      <c r="Y21" s="124">
        <f>TRUNC($AJ$17*X21)</f>
        <v>5425</v>
      </c>
      <c r="Z21" s="98">
        <v>62</v>
      </c>
      <c r="AA21" s="125">
        <f>TRUNC(Z21*$E21/60)</f>
        <v>62</v>
      </c>
      <c r="AB21" s="126" t="s">
        <v>190</v>
      </c>
      <c r="AC21" s="127" t="s">
        <v>190</v>
      </c>
      <c r="AD21" s="123">
        <f>$AQ$7</f>
        <v>0.81499999999999995</v>
      </c>
      <c r="AE21" s="124">
        <f>TRUNC($AJ$17*AD21)</f>
        <v>12632</v>
      </c>
      <c r="AF21" s="98">
        <v>148</v>
      </c>
      <c r="AG21" s="125">
        <f>TRUNC(AF21*$E21/60)</f>
        <v>148</v>
      </c>
      <c r="AH21" s="126" t="s">
        <v>190</v>
      </c>
      <c r="AI21" s="127" t="s">
        <v>190</v>
      </c>
    </row>
    <row r="22" spans="2:36">
      <c r="B22" s="88" t="s">
        <v>28</v>
      </c>
      <c r="C22" s="88"/>
      <c r="D22" s="93">
        <v>40</v>
      </c>
      <c r="E22" s="90">
        <v>20</v>
      </c>
      <c r="F22" s="123">
        <f>$AM$8</f>
        <v>0.12</v>
      </c>
      <c r="G22" s="124">
        <f>TRUNC($AJ$17*F22)</f>
        <v>1860</v>
      </c>
      <c r="H22" s="98">
        <v>42</v>
      </c>
      <c r="I22" s="125">
        <f>TRUNC(H22*$E22/60)</f>
        <v>14</v>
      </c>
      <c r="J22" s="126" t="s">
        <v>190</v>
      </c>
      <c r="K22" s="127" t="s">
        <v>190</v>
      </c>
      <c r="L22" s="123">
        <f>$AN$8</f>
        <v>0.21</v>
      </c>
      <c r="M22" s="124">
        <f>TRUNC($AJ$17*L22)</f>
        <v>3255</v>
      </c>
      <c r="N22" s="98">
        <v>76</v>
      </c>
      <c r="O22" s="125">
        <f>TRUNC(N22*$E22/60)</f>
        <v>25</v>
      </c>
      <c r="P22" s="126" t="s">
        <v>190</v>
      </c>
      <c r="Q22" s="127" t="s">
        <v>190</v>
      </c>
      <c r="R22" s="123">
        <f>$AO$8</f>
        <v>0.1</v>
      </c>
      <c r="S22" s="124">
        <f>TRUNC($AJ$17*R22)</f>
        <v>1550</v>
      </c>
      <c r="T22" s="98">
        <v>36</v>
      </c>
      <c r="U22" s="125">
        <f>TRUNC(T22*$E22/60)</f>
        <v>12</v>
      </c>
      <c r="V22" s="126" t="s">
        <v>190</v>
      </c>
      <c r="W22" s="127" t="s">
        <v>190</v>
      </c>
      <c r="X22" s="123">
        <f>$AP$8</f>
        <v>0.15</v>
      </c>
      <c r="Y22" s="124">
        <f>TRUNC($AJ$17*X22)</f>
        <v>2325</v>
      </c>
      <c r="Z22" s="98">
        <v>54</v>
      </c>
      <c r="AA22" s="125">
        <f>TRUNC(Z22*$E22/60)</f>
        <v>18</v>
      </c>
      <c r="AB22" s="126" t="s">
        <v>190</v>
      </c>
      <c r="AC22" s="127" t="s">
        <v>190</v>
      </c>
      <c r="AD22" s="123">
        <f>$AQ$8</f>
        <v>0.1</v>
      </c>
      <c r="AE22" s="124">
        <f>TRUNC($AJ$17*AD22)</f>
        <v>1550</v>
      </c>
      <c r="AF22" s="98">
        <v>36</v>
      </c>
      <c r="AG22" s="125">
        <f>TRUNC(AF22*$E22/60)</f>
        <v>12</v>
      </c>
      <c r="AH22" s="126" t="s">
        <v>190</v>
      </c>
      <c r="AI22" s="127" t="s">
        <v>190</v>
      </c>
    </row>
    <row r="23" spans="2:36">
      <c r="B23" s="88" t="s">
        <v>29</v>
      </c>
      <c r="C23" s="88"/>
      <c r="D23" s="93">
        <v>80</v>
      </c>
      <c r="E23" s="90">
        <v>60</v>
      </c>
      <c r="F23" s="123">
        <f>$AM$9</f>
        <v>8.5000000000000006E-2</v>
      </c>
      <c r="G23" s="124">
        <f>TRUNC($AJ$17*F23)</f>
        <v>1317</v>
      </c>
      <c r="H23" s="98">
        <f>TRUNC(G23/$D23)</f>
        <v>16</v>
      </c>
      <c r="I23" s="125">
        <f>TRUNC(H23*$E23/60)</f>
        <v>16</v>
      </c>
      <c r="J23" s="126" t="s">
        <v>190</v>
      </c>
      <c r="K23" s="127" t="s">
        <v>190</v>
      </c>
      <c r="L23" s="123">
        <f>$AN$9</f>
        <v>8.5000000000000006E-2</v>
      </c>
      <c r="M23" s="124">
        <f>TRUNC($AJ$17*L23)</f>
        <v>1317</v>
      </c>
      <c r="N23" s="98">
        <v>14</v>
      </c>
      <c r="O23" s="125">
        <f>TRUNC(N23*$E23/60)</f>
        <v>14</v>
      </c>
      <c r="P23" s="126" t="s">
        <v>190</v>
      </c>
      <c r="Q23" s="127" t="s">
        <v>190</v>
      </c>
      <c r="R23" s="123">
        <f>$AO$9</f>
        <v>8.5000000000000006E-2</v>
      </c>
      <c r="S23" s="124">
        <f>TRUNC($AJ$17*R23)</f>
        <v>1317</v>
      </c>
      <c r="T23" s="98">
        <v>14</v>
      </c>
      <c r="U23" s="125">
        <f>TRUNC(T23*$E23/60)</f>
        <v>14</v>
      </c>
      <c r="V23" s="126" t="s">
        <v>190</v>
      </c>
      <c r="W23" s="127" t="s">
        <v>190</v>
      </c>
      <c r="X23" s="123">
        <f>$AP$9</f>
        <v>0.4</v>
      </c>
      <c r="Y23" s="124">
        <f>TRUNC($AJ$17*X23)</f>
        <v>6200</v>
      </c>
      <c r="Z23" s="98">
        <v>72</v>
      </c>
      <c r="AA23" s="125">
        <f>TRUNC(Z23*$E23/60)</f>
        <v>72</v>
      </c>
      <c r="AB23" s="126" t="s">
        <v>190</v>
      </c>
      <c r="AC23" s="127" t="s">
        <v>190</v>
      </c>
      <c r="AD23" s="123">
        <f>$AQ$9</f>
        <v>8.5000000000000006E-2</v>
      </c>
      <c r="AE23" s="124">
        <f>TRUNC($AJ$17*AD23)</f>
        <v>1317</v>
      </c>
      <c r="AF23" s="98">
        <v>14</v>
      </c>
      <c r="AG23" s="125">
        <f>TRUNC(AF23*$E23/60)</f>
        <v>14</v>
      </c>
      <c r="AH23" s="126" t="s">
        <v>190</v>
      </c>
      <c r="AI23" s="127" t="s">
        <v>190</v>
      </c>
    </row>
    <row r="24" spans="2:36">
      <c r="B24" s="88" t="s">
        <v>24</v>
      </c>
      <c r="C24" s="88"/>
      <c r="D24" s="93">
        <v>20</v>
      </c>
      <c r="E24" s="90">
        <v>20</v>
      </c>
      <c r="F24" s="123">
        <f>$AM$10</f>
        <v>0.12</v>
      </c>
      <c r="G24" s="124">
        <f>TRUNC($AJ$17*F24)</f>
        <v>1860</v>
      </c>
      <c r="H24" s="98">
        <v>86</v>
      </c>
      <c r="I24" s="125">
        <f>TRUNC(H24*$E24/60)</f>
        <v>28</v>
      </c>
      <c r="J24" s="126" t="s">
        <v>190</v>
      </c>
      <c r="K24" s="127" t="s">
        <v>190</v>
      </c>
      <c r="L24" s="123">
        <f>$AN$10</f>
        <v>0.14000000000000001</v>
      </c>
      <c r="M24" s="124">
        <f>TRUNC($AJ$17*L24)</f>
        <v>2170</v>
      </c>
      <c r="N24" s="98">
        <v>102</v>
      </c>
      <c r="O24" s="125">
        <f>TRUNC(N24*$E24/60)</f>
        <v>34</v>
      </c>
      <c r="P24" s="126" t="s">
        <v>190</v>
      </c>
      <c r="Q24" s="127" t="s">
        <v>190</v>
      </c>
      <c r="R24" s="123">
        <f>$AO$10</f>
        <v>0.41499999999999998</v>
      </c>
      <c r="S24" s="124">
        <f>TRUNC($AJ$17*R24)</f>
        <v>6432</v>
      </c>
      <c r="T24" s="98">
        <v>302</v>
      </c>
      <c r="U24" s="125">
        <f>TRUNC(T24*$E24/60)</f>
        <v>100</v>
      </c>
      <c r="V24" s="126" t="s">
        <v>190</v>
      </c>
      <c r="W24" s="127" t="s">
        <v>190</v>
      </c>
      <c r="X24" s="123">
        <f>$AP$10</f>
        <v>0.05</v>
      </c>
      <c r="Y24" s="124">
        <f>TRUNC($AJ$17*X24)</f>
        <v>775</v>
      </c>
      <c r="Z24" s="98">
        <v>36</v>
      </c>
      <c r="AA24" s="125">
        <f>TRUNC(Z24*$E24/60)</f>
        <v>12</v>
      </c>
      <c r="AB24" s="126" t="s">
        <v>190</v>
      </c>
      <c r="AC24" s="127" t="s">
        <v>190</v>
      </c>
      <c r="AD24" s="123">
        <f>$AQ$10</f>
        <v>0</v>
      </c>
      <c r="AE24" s="124">
        <f>TRUNC($AJ$17*AD24)</f>
        <v>0</v>
      </c>
      <c r="AF24" s="98">
        <f>TRUNC(AE24/$D24)</f>
        <v>0</v>
      </c>
      <c r="AG24" s="125">
        <f>TRUNC(AF24*$E24/60)</f>
        <v>0</v>
      </c>
      <c r="AH24" s="126" t="s">
        <v>190</v>
      </c>
      <c r="AI24" s="127" t="s">
        <v>190</v>
      </c>
    </row>
    <row r="25" spans="2:36">
      <c r="B25" s="88" t="s">
        <v>25</v>
      </c>
      <c r="C25" s="88"/>
      <c r="D25" s="93">
        <v>20</v>
      </c>
      <c r="E25" s="90">
        <v>20</v>
      </c>
      <c r="F25" s="123">
        <f>$AM$11</f>
        <v>0.05</v>
      </c>
      <c r="G25" s="124">
        <f>TRUNC($AJ$17*F25)</f>
        <v>775</v>
      </c>
      <c r="H25" s="98">
        <v>36</v>
      </c>
      <c r="I25" s="125">
        <f>TRUNC(H25*$E25/60)</f>
        <v>12</v>
      </c>
      <c r="J25" s="126" t="s">
        <v>190</v>
      </c>
      <c r="K25" s="127" t="s">
        <v>190</v>
      </c>
      <c r="L25" s="123">
        <f>$AN$11</f>
        <v>0.115</v>
      </c>
      <c r="M25" s="124">
        <f>TRUNC($AJ$17*L25)</f>
        <v>1782</v>
      </c>
      <c r="N25" s="98">
        <v>82</v>
      </c>
      <c r="O25" s="125">
        <f>TRUNC(N25*$E25/60)</f>
        <v>27</v>
      </c>
      <c r="P25" s="126" t="s">
        <v>190</v>
      </c>
      <c r="Q25" s="127" t="s">
        <v>190</v>
      </c>
      <c r="R25" s="123">
        <f>$AO$11</f>
        <v>0.05</v>
      </c>
      <c r="S25" s="124">
        <f>TRUNC($AJ$17*R25)</f>
        <v>775</v>
      </c>
      <c r="T25" s="98">
        <v>36</v>
      </c>
      <c r="U25" s="125">
        <f>TRUNC(T25*$E25/60)</f>
        <v>12</v>
      </c>
      <c r="V25" s="126" t="s">
        <v>190</v>
      </c>
      <c r="W25" s="127" t="s">
        <v>190</v>
      </c>
      <c r="X25" s="123">
        <f>$AP$11</f>
        <v>0.05</v>
      </c>
      <c r="Y25" s="124">
        <f>TRUNC($AJ$17*X25)</f>
        <v>775</v>
      </c>
      <c r="Z25" s="98">
        <v>36</v>
      </c>
      <c r="AA25" s="125">
        <f>TRUNC(Z25*$E25/60)</f>
        <v>12</v>
      </c>
      <c r="AB25" s="126" t="s">
        <v>190</v>
      </c>
      <c r="AC25" s="127" t="s">
        <v>190</v>
      </c>
      <c r="AD25" s="123">
        <f>$AQ$11</f>
        <v>0</v>
      </c>
      <c r="AE25" s="124">
        <f>TRUNC($AJ$17*AD25)</f>
        <v>0</v>
      </c>
      <c r="AF25" s="98">
        <f>TRUNC(AE25/$D25)</f>
        <v>0</v>
      </c>
      <c r="AG25" s="125">
        <f>TRUNC(AF25*$E25/60)</f>
        <v>0</v>
      </c>
      <c r="AH25" s="126" t="s">
        <v>190</v>
      </c>
      <c r="AI25" s="127" t="s">
        <v>190</v>
      </c>
    </row>
    <row r="26" spans="2:36">
      <c r="B26" s="88" t="s">
        <v>30</v>
      </c>
      <c r="C26" s="88"/>
      <c r="D26" s="88"/>
      <c r="E26" s="90"/>
      <c r="F26" s="154">
        <f>$AM$12</f>
        <v>500</v>
      </c>
      <c r="G26" s="154"/>
      <c r="H26" s="105" t="s">
        <v>184</v>
      </c>
      <c r="I26" s="134" t="s">
        <v>184</v>
      </c>
      <c r="J26" s="126" t="s">
        <v>190</v>
      </c>
      <c r="K26" s="127" t="s">
        <v>190</v>
      </c>
      <c r="L26" s="154">
        <f>$AM$12</f>
        <v>500</v>
      </c>
      <c r="M26" s="154"/>
      <c r="N26" s="105" t="s">
        <v>184</v>
      </c>
      <c r="O26" s="134" t="s">
        <v>184</v>
      </c>
      <c r="P26" s="126" t="s">
        <v>190</v>
      </c>
      <c r="Q26" s="127" t="s">
        <v>190</v>
      </c>
      <c r="R26" s="154">
        <f>$AM$12</f>
        <v>500</v>
      </c>
      <c r="S26" s="154"/>
      <c r="T26" s="105" t="s">
        <v>184</v>
      </c>
      <c r="U26" s="134" t="s">
        <v>184</v>
      </c>
      <c r="V26" s="126" t="s">
        <v>190</v>
      </c>
      <c r="W26" s="127" t="s">
        <v>190</v>
      </c>
      <c r="X26" s="154">
        <f>$AM$12</f>
        <v>500</v>
      </c>
      <c r="Y26" s="154"/>
      <c r="Z26" s="105" t="s">
        <v>184</v>
      </c>
      <c r="AA26" s="134" t="s">
        <v>184</v>
      </c>
      <c r="AB26" s="126" t="s">
        <v>190</v>
      </c>
      <c r="AC26" s="127" t="s">
        <v>190</v>
      </c>
      <c r="AD26" s="154">
        <f>$AM$12</f>
        <v>500</v>
      </c>
      <c r="AE26" s="154"/>
      <c r="AF26" s="105" t="s">
        <v>184</v>
      </c>
      <c r="AG26" s="134" t="s">
        <v>184</v>
      </c>
      <c r="AH26" s="126" t="s">
        <v>190</v>
      </c>
      <c r="AI26" s="127" t="s">
        <v>190</v>
      </c>
    </row>
    <row r="30" spans="2:36">
      <c r="AJ30" s="116" t="s">
        <v>170</v>
      </c>
    </row>
    <row r="31" spans="2:36" ht="25.2">
      <c r="B31" s="155" t="s">
        <v>160</v>
      </c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8">
        <f>(32000-$F40)</f>
        <v>31500</v>
      </c>
    </row>
    <row r="32" spans="2:36" ht="42" customHeight="1">
      <c r="B32" s="88"/>
      <c r="C32" s="88"/>
      <c r="D32" s="88"/>
      <c r="E32" s="88"/>
      <c r="F32" s="156" t="s">
        <v>171</v>
      </c>
      <c r="G32" s="156"/>
      <c r="H32" s="156"/>
      <c r="I32" s="156"/>
      <c r="J32" s="156"/>
      <c r="K32" s="156"/>
      <c r="L32" s="157" t="s">
        <v>172</v>
      </c>
      <c r="M32" s="157"/>
      <c r="N32" s="157"/>
      <c r="O32" s="157"/>
      <c r="P32" s="157"/>
      <c r="Q32" s="157"/>
      <c r="R32" s="158" t="s">
        <v>173</v>
      </c>
      <c r="S32" s="158"/>
      <c r="T32" s="158"/>
      <c r="U32" s="158"/>
      <c r="V32" s="158"/>
      <c r="W32" s="158"/>
      <c r="X32" s="159" t="s">
        <v>174</v>
      </c>
      <c r="Y32" s="159"/>
      <c r="Z32" s="159"/>
      <c r="AA32" s="159"/>
      <c r="AB32" s="159"/>
      <c r="AC32" s="159"/>
      <c r="AD32" s="160" t="s">
        <v>187</v>
      </c>
      <c r="AE32" s="160"/>
      <c r="AF32" s="160"/>
      <c r="AG32" s="160"/>
      <c r="AH32" s="160"/>
      <c r="AI32" s="160"/>
    </row>
    <row r="33" spans="2:36" ht="57.6">
      <c r="B33" s="88"/>
      <c r="C33" s="88"/>
      <c r="D33" s="90" t="s">
        <v>175</v>
      </c>
      <c r="E33" s="90" t="s">
        <v>176</v>
      </c>
      <c r="F33" s="90" t="s">
        <v>177</v>
      </c>
      <c r="G33" s="90" t="s">
        <v>178</v>
      </c>
      <c r="H33" s="153" t="s">
        <v>179</v>
      </c>
      <c r="I33" s="153"/>
      <c r="J33" s="153" t="s">
        <v>180</v>
      </c>
      <c r="K33" s="153"/>
      <c r="L33" s="90" t="s">
        <v>177</v>
      </c>
      <c r="M33" s="90" t="s">
        <v>178</v>
      </c>
      <c r="N33" s="153" t="s">
        <v>179</v>
      </c>
      <c r="O33" s="153"/>
      <c r="P33" s="153" t="s">
        <v>180</v>
      </c>
      <c r="Q33" s="153"/>
      <c r="R33" s="90" t="s">
        <v>177</v>
      </c>
      <c r="S33" s="90" t="s">
        <v>178</v>
      </c>
      <c r="T33" s="153" t="s">
        <v>179</v>
      </c>
      <c r="U33" s="153"/>
      <c r="V33" s="153" t="s">
        <v>180</v>
      </c>
      <c r="W33" s="153"/>
      <c r="X33" s="90" t="s">
        <v>177</v>
      </c>
      <c r="Y33" s="90" t="s">
        <v>178</v>
      </c>
      <c r="Z33" s="153" t="s">
        <v>179</v>
      </c>
      <c r="AA33" s="153"/>
      <c r="AB33" s="153" t="s">
        <v>180</v>
      </c>
      <c r="AC33" s="153"/>
      <c r="AD33" s="90" t="s">
        <v>177</v>
      </c>
      <c r="AE33" s="90" t="s">
        <v>178</v>
      </c>
      <c r="AF33" s="153" t="s">
        <v>179</v>
      </c>
      <c r="AG33" s="153"/>
      <c r="AH33" s="153" t="s">
        <v>180</v>
      </c>
      <c r="AI33" s="153"/>
    </row>
    <row r="34" spans="2:36">
      <c r="B34" s="88"/>
      <c r="C34" s="88"/>
      <c r="D34" s="93"/>
      <c r="E34" s="90"/>
      <c r="F34" s="93"/>
      <c r="G34" s="93"/>
      <c r="H34" s="93" t="s">
        <v>182</v>
      </c>
      <c r="I34" s="90" t="s">
        <v>183</v>
      </c>
      <c r="J34" s="93" t="s">
        <v>182</v>
      </c>
      <c r="K34" s="90" t="s">
        <v>183</v>
      </c>
      <c r="L34" s="93"/>
      <c r="M34" s="93"/>
      <c r="N34" s="93" t="s">
        <v>182</v>
      </c>
      <c r="O34" s="90" t="s">
        <v>183</v>
      </c>
      <c r="P34" s="93" t="s">
        <v>182</v>
      </c>
      <c r="Q34" s="90" t="s">
        <v>183</v>
      </c>
      <c r="R34" s="93"/>
      <c r="S34" s="93"/>
      <c r="T34" s="93" t="s">
        <v>182</v>
      </c>
      <c r="U34" s="90" t="s">
        <v>183</v>
      </c>
      <c r="V34" s="93" t="s">
        <v>182</v>
      </c>
      <c r="W34" s="90" t="s">
        <v>183</v>
      </c>
      <c r="X34" s="93"/>
      <c r="Y34" s="93"/>
      <c r="Z34" s="93" t="s">
        <v>182</v>
      </c>
      <c r="AA34" s="90" t="s">
        <v>183</v>
      </c>
      <c r="AB34" s="93" t="s">
        <v>182</v>
      </c>
      <c r="AC34" s="90" t="s">
        <v>183</v>
      </c>
      <c r="AD34" s="93"/>
      <c r="AE34" s="93"/>
      <c r="AF34" s="93" t="s">
        <v>182</v>
      </c>
      <c r="AG34" s="90" t="s">
        <v>183</v>
      </c>
      <c r="AH34" s="93" t="s">
        <v>182</v>
      </c>
      <c r="AI34" s="90" t="s">
        <v>183</v>
      </c>
    </row>
    <row r="35" spans="2:36">
      <c r="B35" s="88" t="s">
        <v>27</v>
      </c>
      <c r="C35" s="88"/>
      <c r="D35" s="93">
        <v>80</v>
      </c>
      <c r="E35" s="90">
        <v>60</v>
      </c>
      <c r="F35" s="123">
        <f>$AM$7</f>
        <v>0.625</v>
      </c>
      <c r="G35" s="124">
        <f>TRUNC($AJ$31*F35)</f>
        <v>19687</v>
      </c>
      <c r="H35" s="98">
        <v>232</v>
      </c>
      <c r="I35" s="125">
        <f>TRUNC(H35*$E35/60)</f>
        <v>232</v>
      </c>
      <c r="J35" s="126" t="s">
        <v>190</v>
      </c>
      <c r="K35" s="127" t="s">
        <v>190</v>
      </c>
      <c r="L35" s="123">
        <f>$AN$7</f>
        <v>0.45</v>
      </c>
      <c r="M35" s="124">
        <f>TRUNC($AJ$31*L35)</f>
        <v>14175</v>
      </c>
      <c r="N35" s="98">
        <v>166</v>
      </c>
      <c r="O35" s="125">
        <f>TRUNC(N35*$E35/60)</f>
        <v>166</v>
      </c>
      <c r="P35" s="98">
        <f>TRUNC(N35/2)</f>
        <v>83</v>
      </c>
      <c r="Q35" s="125">
        <f>TRUNC(P35*$E35/60)</f>
        <v>83</v>
      </c>
      <c r="R35" s="123">
        <f>$AO$7</f>
        <v>0.35</v>
      </c>
      <c r="S35" s="124">
        <f>TRUNC($AJ$31*R35)</f>
        <v>11025</v>
      </c>
      <c r="T35" s="98">
        <v>130</v>
      </c>
      <c r="U35" s="125">
        <f>TRUNC(T35*$E35/60)</f>
        <v>130</v>
      </c>
      <c r="V35" s="126" t="s">
        <v>190</v>
      </c>
      <c r="W35" s="127" t="s">
        <v>190</v>
      </c>
      <c r="X35" s="123">
        <f>$AP$7</f>
        <v>0.35</v>
      </c>
      <c r="Y35" s="124">
        <f>TRUNC($AJ$31*X35)</f>
        <v>11025</v>
      </c>
      <c r="Z35" s="98">
        <v>130</v>
      </c>
      <c r="AA35" s="125">
        <f>TRUNC(Z35*$E35/60)</f>
        <v>130</v>
      </c>
      <c r="AB35" s="126" t="s">
        <v>190</v>
      </c>
      <c r="AC35" s="127" t="s">
        <v>190</v>
      </c>
      <c r="AD35" s="123">
        <f>$AQ$7</f>
        <v>0.81499999999999995</v>
      </c>
      <c r="AE35" s="124">
        <f>TRUNC($AJ$31*AD35)</f>
        <v>25672</v>
      </c>
      <c r="AF35" s="98">
        <v>302</v>
      </c>
      <c r="AG35" s="125">
        <f>TRUNC(AF35*$E35/60)</f>
        <v>302</v>
      </c>
      <c r="AH35" s="126" t="s">
        <v>190</v>
      </c>
      <c r="AI35" s="127" t="s">
        <v>190</v>
      </c>
    </row>
    <row r="36" spans="2:36">
      <c r="B36" s="88" t="s">
        <v>28</v>
      </c>
      <c r="C36" s="88"/>
      <c r="D36" s="93">
        <v>40</v>
      </c>
      <c r="E36" s="90">
        <v>20</v>
      </c>
      <c r="F36" s="123">
        <f>$AM$8</f>
        <v>0.12</v>
      </c>
      <c r="G36" s="124">
        <f>TRUNC($AJ$31*F36)</f>
        <v>3780</v>
      </c>
      <c r="H36" s="98">
        <v>88</v>
      </c>
      <c r="I36" s="125">
        <f>TRUNC(H36*$E36/60)</f>
        <v>29</v>
      </c>
      <c r="J36" s="126" t="s">
        <v>190</v>
      </c>
      <c r="K36" s="127" t="s">
        <v>190</v>
      </c>
      <c r="L36" s="123">
        <f>$AN$8</f>
        <v>0.21</v>
      </c>
      <c r="M36" s="124">
        <f>TRUNC($AJ$31*L36)</f>
        <v>6615</v>
      </c>
      <c r="N36" s="98">
        <v>156</v>
      </c>
      <c r="O36" s="125">
        <f>TRUNC(N36*$E36/60)</f>
        <v>52</v>
      </c>
      <c r="P36" s="98">
        <f>TRUNC(N36/2)</f>
        <v>78</v>
      </c>
      <c r="Q36" s="125">
        <f>TRUNC(P36*$E36/60)</f>
        <v>26</v>
      </c>
      <c r="R36" s="123">
        <f>$AO$8</f>
        <v>0.1</v>
      </c>
      <c r="S36" s="124">
        <f>TRUNC($AJ$31*R36)</f>
        <v>3150</v>
      </c>
      <c r="T36" s="98">
        <v>74</v>
      </c>
      <c r="U36" s="125">
        <f>TRUNC(T36*$E36/60)</f>
        <v>24</v>
      </c>
      <c r="V36" s="126" t="s">
        <v>190</v>
      </c>
      <c r="W36" s="127" t="s">
        <v>190</v>
      </c>
      <c r="X36" s="123">
        <f>$AP$8</f>
        <v>0.15</v>
      </c>
      <c r="Y36" s="124">
        <f>TRUNC($AJ$31*X36)</f>
        <v>4725</v>
      </c>
      <c r="Z36" s="98">
        <v>110</v>
      </c>
      <c r="AA36" s="125">
        <f>TRUNC(Z36*$E36/60)</f>
        <v>36</v>
      </c>
      <c r="AB36" s="126" t="s">
        <v>190</v>
      </c>
      <c r="AC36" s="127" t="s">
        <v>190</v>
      </c>
      <c r="AD36" s="123">
        <f>$AQ$8</f>
        <v>0.1</v>
      </c>
      <c r="AE36" s="124">
        <f>TRUNC($AJ$31*AD36)</f>
        <v>3150</v>
      </c>
      <c r="AF36" s="98">
        <v>74</v>
      </c>
      <c r="AG36" s="125">
        <f>TRUNC(AF36*$E36/60)</f>
        <v>24</v>
      </c>
      <c r="AH36" s="126" t="s">
        <v>190</v>
      </c>
      <c r="AI36" s="127" t="s">
        <v>190</v>
      </c>
    </row>
    <row r="37" spans="2:36">
      <c r="B37" s="88" t="s">
        <v>29</v>
      </c>
      <c r="C37" s="88"/>
      <c r="D37" s="93">
        <v>80</v>
      </c>
      <c r="E37" s="90">
        <v>60</v>
      </c>
      <c r="F37" s="123">
        <f>$AM$9</f>
        <v>8.5000000000000006E-2</v>
      </c>
      <c r="G37" s="124">
        <f>TRUNC($AJ$31*F37)</f>
        <v>2677</v>
      </c>
      <c r="H37" s="98">
        <v>30</v>
      </c>
      <c r="I37" s="125">
        <f>TRUNC(H37*$E37/60)</f>
        <v>30</v>
      </c>
      <c r="J37" s="126" t="s">
        <v>190</v>
      </c>
      <c r="K37" s="127" t="s">
        <v>190</v>
      </c>
      <c r="L37" s="123">
        <f>$AN$9</f>
        <v>8.5000000000000006E-2</v>
      </c>
      <c r="M37" s="124">
        <f>TRUNC($AJ$31*L37)</f>
        <v>2677</v>
      </c>
      <c r="N37" s="98">
        <v>30</v>
      </c>
      <c r="O37" s="125">
        <f>TRUNC(N37*$E37/60)</f>
        <v>30</v>
      </c>
      <c r="P37" s="98">
        <f>TRUNC(N37/2)</f>
        <v>15</v>
      </c>
      <c r="Q37" s="125">
        <f>TRUNC(P37*$E37/60)</f>
        <v>15</v>
      </c>
      <c r="R37" s="123">
        <f>$AO$9</f>
        <v>8.5000000000000006E-2</v>
      </c>
      <c r="S37" s="124">
        <f>TRUNC($AJ$31*R37)</f>
        <v>2677</v>
      </c>
      <c r="T37" s="98">
        <v>30</v>
      </c>
      <c r="U37" s="125">
        <f>TRUNC(T37*$E37/60)</f>
        <v>30</v>
      </c>
      <c r="V37" s="126" t="s">
        <v>190</v>
      </c>
      <c r="W37" s="127" t="s">
        <v>190</v>
      </c>
      <c r="X37" s="123">
        <f>$AP$9</f>
        <v>0.4</v>
      </c>
      <c r="Y37" s="124">
        <f>TRUNC($AJ$31*X37)</f>
        <v>12600</v>
      </c>
      <c r="Z37" s="98">
        <v>148</v>
      </c>
      <c r="AA37" s="125">
        <f>TRUNC(Z37*$E37/60)</f>
        <v>148</v>
      </c>
      <c r="AB37" s="126" t="s">
        <v>190</v>
      </c>
      <c r="AC37" s="127" t="s">
        <v>190</v>
      </c>
      <c r="AD37" s="123">
        <f>$AQ$9</f>
        <v>8.5000000000000006E-2</v>
      </c>
      <c r="AE37" s="124">
        <f>TRUNC($AJ$31*AD37)</f>
        <v>2677</v>
      </c>
      <c r="AF37" s="98">
        <v>30</v>
      </c>
      <c r="AG37" s="125">
        <f>TRUNC(AF37*$E37/60)</f>
        <v>30</v>
      </c>
      <c r="AH37" s="126" t="s">
        <v>190</v>
      </c>
      <c r="AI37" s="127" t="s">
        <v>190</v>
      </c>
    </row>
    <row r="38" spans="2:36">
      <c r="B38" s="88" t="s">
        <v>24</v>
      </c>
      <c r="C38" s="88"/>
      <c r="D38" s="93">
        <v>20</v>
      </c>
      <c r="E38" s="90">
        <v>20</v>
      </c>
      <c r="F38" s="123">
        <f>$AM$10</f>
        <v>0.12</v>
      </c>
      <c r="G38" s="124">
        <f>TRUNC($AJ$31*F38)</f>
        <v>3780</v>
      </c>
      <c r="H38" s="98">
        <v>178</v>
      </c>
      <c r="I38" s="125">
        <f>TRUNC(H38*$E38/60)</f>
        <v>59</v>
      </c>
      <c r="J38" s="126" t="s">
        <v>190</v>
      </c>
      <c r="K38" s="127" t="s">
        <v>190</v>
      </c>
      <c r="L38" s="123">
        <f>$AN$10</f>
        <v>0.14000000000000001</v>
      </c>
      <c r="M38" s="124">
        <f>TRUNC($AJ$31*L38)</f>
        <v>4410</v>
      </c>
      <c r="N38" s="98">
        <v>208</v>
      </c>
      <c r="O38" s="125">
        <f>TRUNC(N38*$E38/60)</f>
        <v>69</v>
      </c>
      <c r="P38" s="98">
        <f>TRUNC(N38/2)</f>
        <v>104</v>
      </c>
      <c r="Q38" s="125">
        <f>TRUNC(P38*$E38/60)</f>
        <v>34</v>
      </c>
      <c r="R38" s="123">
        <f>$AO$10</f>
        <v>0.41499999999999998</v>
      </c>
      <c r="S38" s="124">
        <f>TRUNC($AJ$31*R38)</f>
        <v>13072</v>
      </c>
      <c r="T38" s="98">
        <v>618</v>
      </c>
      <c r="U38" s="125">
        <f>TRUNC(T38*$E38/60)</f>
        <v>206</v>
      </c>
      <c r="V38" s="126" t="s">
        <v>190</v>
      </c>
      <c r="W38" s="127" t="s">
        <v>190</v>
      </c>
      <c r="X38" s="123">
        <f>$AP$10</f>
        <v>0.05</v>
      </c>
      <c r="Y38" s="124">
        <f>TRUNC($AJ$31*X38)</f>
        <v>1575</v>
      </c>
      <c r="Z38" s="98">
        <v>74</v>
      </c>
      <c r="AA38" s="125">
        <f>TRUNC(Z38*$E38/60)</f>
        <v>24</v>
      </c>
      <c r="AB38" s="126" t="s">
        <v>190</v>
      </c>
      <c r="AC38" s="127" t="s">
        <v>190</v>
      </c>
      <c r="AD38" s="123">
        <f>$AQ$10</f>
        <v>0</v>
      </c>
      <c r="AE38" s="124">
        <f>TRUNC($AJ$31*AD38)</f>
        <v>0</v>
      </c>
      <c r="AF38" s="98">
        <f>TRUNC(AE38/$D38)</f>
        <v>0</v>
      </c>
      <c r="AG38" s="125">
        <f>TRUNC(AF38*$E38/60)</f>
        <v>0</v>
      </c>
      <c r="AH38" s="126" t="s">
        <v>190</v>
      </c>
      <c r="AI38" s="127" t="s">
        <v>190</v>
      </c>
    </row>
    <row r="39" spans="2:36">
      <c r="B39" s="88" t="s">
        <v>25</v>
      </c>
      <c r="C39" s="88"/>
      <c r="D39" s="93">
        <v>20</v>
      </c>
      <c r="E39" s="90">
        <v>20</v>
      </c>
      <c r="F39" s="123">
        <f>$AM$11</f>
        <v>0.05</v>
      </c>
      <c r="G39" s="124">
        <f>TRUNC($AJ$31*F39)</f>
        <v>1575</v>
      </c>
      <c r="H39" s="98">
        <v>74</v>
      </c>
      <c r="I39" s="125">
        <f>TRUNC(H39*$E39/60)</f>
        <v>24</v>
      </c>
      <c r="J39" s="126" t="s">
        <v>190</v>
      </c>
      <c r="K39" s="127" t="s">
        <v>190</v>
      </c>
      <c r="L39" s="123">
        <f>$AN$11</f>
        <v>0.115</v>
      </c>
      <c r="M39" s="124">
        <f>TRUNC($AJ$31*L39)</f>
        <v>3622</v>
      </c>
      <c r="N39" s="98">
        <v>170</v>
      </c>
      <c r="O39" s="125">
        <f>TRUNC(N39*$E39/60)</f>
        <v>56</v>
      </c>
      <c r="P39" s="98">
        <f>TRUNC(N39/2)</f>
        <v>85</v>
      </c>
      <c r="Q39" s="125">
        <f>TRUNC(P39*$E39/60)</f>
        <v>28</v>
      </c>
      <c r="R39" s="123">
        <f>$AO$11</f>
        <v>0.05</v>
      </c>
      <c r="S39" s="124">
        <f>TRUNC($AJ$31*R39)</f>
        <v>1575</v>
      </c>
      <c r="T39" s="98">
        <v>74</v>
      </c>
      <c r="U39" s="125">
        <f>TRUNC(T39*$E39/60)</f>
        <v>24</v>
      </c>
      <c r="V39" s="126" t="s">
        <v>190</v>
      </c>
      <c r="W39" s="127" t="s">
        <v>190</v>
      </c>
      <c r="X39" s="123">
        <f>$AP$11</f>
        <v>0.05</v>
      </c>
      <c r="Y39" s="124">
        <f>TRUNC($AJ$31*X39)</f>
        <v>1575</v>
      </c>
      <c r="Z39" s="98">
        <v>74</v>
      </c>
      <c r="AA39" s="125">
        <f>TRUNC(Z39*$E39/60)</f>
        <v>24</v>
      </c>
      <c r="AB39" s="126" t="s">
        <v>190</v>
      </c>
      <c r="AC39" s="127" t="s">
        <v>190</v>
      </c>
      <c r="AD39" s="123">
        <f>$AQ$11</f>
        <v>0</v>
      </c>
      <c r="AE39" s="124">
        <f>TRUNC($AJ$31*AD39)</f>
        <v>0</v>
      </c>
      <c r="AF39" s="98">
        <f>TRUNC(AE39/$D39)</f>
        <v>0</v>
      </c>
      <c r="AG39" s="125">
        <f>TRUNC(AF39*$E39/60)</f>
        <v>0</v>
      </c>
      <c r="AH39" s="126" t="s">
        <v>190</v>
      </c>
      <c r="AI39" s="127" t="s">
        <v>190</v>
      </c>
    </row>
    <row r="40" spans="2:36">
      <c r="B40" s="88" t="s">
        <v>30</v>
      </c>
      <c r="C40" s="88"/>
      <c r="D40" s="88"/>
      <c r="E40" s="90"/>
      <c r="F40" s="154">
        <f>$AM$12</f>
        <v>500</v>
      </c>
      <c r="G40" s="154"/>
      <c r="H40" s="105" t="s">
        <v>184</v>
      </c>
      <c r="I40" s="134" t="s">
        <v>184</v>
      </c>
      <c r="J40" s="126" t="s">
        <v>190</v>
      </c>
      <c r="K40" s="127" t="s">
        <v>190</v>
      </c>
      <c r="L40" s="154">
        <f>$AM$12</f>
        <v>500</v>
      </c>
      <c r="M40" s="154"/>
      <c r="N40" s="105" t="s">
        <v>184</v>
      </c>
      <c r="O40" s="134" t="s">
        <v>184</v>
      </c>
      <c r="P40" s="105" t="s">
        <v>184</v>
      </c>
      <c r="Q40" s="134" t="s">
        <v>184</v>
      </c>
      <c r="R40" s="154">
        <f>$AM$12</f>
        <v>500</v>
      </c>
      <c r="S40" s="154"/>
      <c r="T40" s="105" t="s">
        <v>184</v>
      </c>
      <c r="U40" s="134" t="s">
        <v>184</v>
      </c>
      <c r="V40" s="126" t="s">
        <v>190</v>
      </c>
      <c r="W40" s="127" t="s">
        <v>190</v>
      </c>
      <c r="X40" s="154">
        <f>$AM$12</f>
        <v>500</v>
      </c>
      <c r="Y40" s="154"/>
      <c r="Z40" s="105" t="s">
        <v>184</v>
      </c>
      <c r="AA40" s="134" t="s">
        <v>184</v>
      </c>
      <c r="AB40" s="126" t="s">
        <v>190</v>
      </c>
      <c r="AC40" s="127" t="s">
        <v>190</v>
      </c>
      <c r="AD40" s="154">
        <f>$AM$12</f>
        <v>500</v>
      </c>
      <c r="AE40" s="154"/>
      <c r="AF40" s="105" t="s">
        <v>184</v>
      </c>
      <c r="AG40" s="134" t="s">
        <v>184</v>
      </c>
      <c r="AH40" s="126" t="s">
        <v>190</v>
      </c>
      <c r="AI40" s="127" t="s">
        <v>190</v>
      </c>
    </row>
    <row r="44" spans="2:36">
      <c r="AJ44" s="116" t="s">
        <v>170</v>
      </c>
    </row>
    <row r="45" spans="2:36" ht="25.2">
      <c r="B45" s="155" t="s">
        <v>163</v>
      </c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8">
        <f>(64000-$F54)</f>
        <v>63500</v>
      </c>
    </row>
    <row r="46" spans="2:36" ht="42" customHeight="1">
      <c r="B46" s="88"/>
      <c r="C46" s="88"/>
      <c r="D46" s="88"/>
      <c r="E46" s="88"/>
      <c r="F46" s="156" t="s">
        <v>171</v>
      </c>
      <c r="G46" s="156"/>
      <c r="H46" s="156"/>
      <c r="I46" s="156"/>
      <c r="J46" s="156"/>
      <c r="K46" s="156"/>
      <c r="L46" s="157" t="s">
        <v>172</v>
      </c>
      <c r="M46" s="157"/>
      <c r="N46" s="157"/>
      <c r="O46" s="157"/>
      <c r="P46" s="157"/>
      <c r="Q46" s="157"/>
      <c r="R46" s="158" t="s">
        <v>173</v>
      </c>
      <c r="S46" s="158"/>
      <c r="T46" s="158"/>
      <c r="U46" s="158"/>
      <c r="V46" s="158"/>
      <c r="W46" s="158"/>
      <c r="X46" s="159" t="s">
        <v>174</v>
      </c>
      <c r="Y46" s="159"/>
      <c r="Z46" s="159"/>
      <c r="AA46" s="159"/>
      <c r="AB46" s="159"/>
      <c r="AC46" s="159"/>
      <c r="AD46" s="160" t="s">
        <v>187</v>
      </c>
      <c r="AE46" s="160"/>
      <c r="AF46" s="160"/>
      <c r="AG46" s="160"/>
      <c r="AH46" s="160"/>
      <c r="AI46" s="160"/>
    </row>
    <row r="47" spans="2:36" ht="57.6">
      <c r="B47" s="88"/>
      <c r="C47" s="88"/>
      <c r="D47" s="90" t="s">
        <v>175</v>
      </c>
      <c r="E47" s="90" t="s">
        <v>176</v>
      </c>
      <c r="F47" s="90" t="s">
        <v>177</v>
      </c>
      <c r="G47" s="90" t="s">
        <v>178</v>
      </c>
      <c r="H47" s="153" t="s">
        <v>179</v>
      </c>
      <c r="I47" s="153"/>
      <c r="J47" s="153" t="s">
        <v>180</v>
      </c>
      <c r="K47" s="153"/>
      <c r="L47" s="90" t="s">
        <v>177</v>
      </c>
      <c r="M47" s="90" t="s">
        <v>178</v>
      </c>
      <c r="N47" s="153" t="s">
        <v>179</v>
      </c>
      <c r="O47" s="153"/>
      <c r="P47" s="153" t="s">
        <v>180</v>
      </c>
      <c r="Q47" s="153"/>
      <c r="R47" s="90" t="s">
        <v>177</v>
      </c>
      <c r="S47" s="90" t="s">
        <v>178</v>
      </c>
      <c r="T47" s="153" t="s">
        <v>179</v>
      </c>
      <c r="U47" s="153"/>
      <c r="V47" s="153" t="s">
        <v>180</v>
      </c>
      <c r="W47" s="153"/>
      <c r="X47" s="90" t="s">
        <v>177</v>
      </c>
      <c r="Y47" s="90" t="s">
        <v>178</v>
      </c>
      <c r="Z47" s="153" t="s">
        <v>179</v>
      </c>
      <c r="AA47" s="153"/>
      <c r="AB47" s="153" t="s">
        <v>180</v>
      </c>
      <c r="AC47" s="153"/>
      <c r="AD47" s="90" t="s">
        <v>177</v>
      </c>
      <c r="AE47" s="90" t="s">
        <v>178</v>
      </c>
      <c r="AF47" s="153" t="s">
        <v>179</v>
      </c>
      <c r="AG47" s="153"/>
      <c r="AH47" s="153" t="s">
        <v>180</v>
      </c>
      <c r="AI47" s="153"/>
    </row>
    <row r="48" spans="2:36">
      <c r="B48" s="88"/>
      <c r="C48" s="88"/>
      <c r="D48" s="93"/>
      <c r="E48" s="90"/>
      <c r="F48" s="93"/>
      <c r="G48" s="93"/>
      <c r="H48" s="93" t="s">
        <v>182</v>
      </c>
      <c r="I48" s="90" t="s">
        <v>183</v>
      </c>
      <c r="J48" s="93" t="s">
        <v>182</v>
      </c>
      <c r="K48" s="90" t="s">
        <v>183</v>
      </c>
      <c r="L48" s="93"/>
      <c r="M48" s="93"/>
      <c r="N48" s="93" t="s">
        <v>182</v>
      </c>
      <c r="O48" s="90" t="s">
        <v>183</v>
      </c>
      <c r="P48" s="93" t="s">
        <v>182</v>
      </c>
      <c r="Q48" s="90" t="s">
        <v>183</v>
      </c>
      <c r="R48" s="93"/>
      <c r="S48" s="93"/>
      <c r="T48" s="93" t="s">
        <v>182</v>
      </c>
      <c r="U48" s="90" t="s">
        <v>183</v>
      </c>
      <c r="V48" s="93" t="s">
        <v>182</v>
      </c>
      <c r="W48" s="90" t="s">
        <v>183</v>
      </c>
      <c r="X48" s="93"/>
      <c r="Y48" s="93"/>
      <c r="Z48" s="93" t="s">
        <v>182</v>
      </c>
      <c r="AA48" s="90" t="s">
        <v>183</v>
      </c>
      <c r="AB48" s="93" t="s">
        <v>182</v>
      </c>
      <c r="AC48" s="90" t="s">
        <v>183</v>
      </c>
      <c r="AD48" s="93"/>
      <c r="AE48" s="93"/>
      <c r="AF48" s="93" t="s">
        <v>182</v>
      </c>
      <c r="AG48" s="90" t="s">
        <v>183</v>
      </c>
      <c r="AH48" s="93" t="s">
        <v>182</v>
      </c>
      <c r="AI48" s="90" t="s">
        <v>183</v>
      </c>
    </row>
    <row r="49" spans="2:35">
      <c r="B49" s="88" t="s">
        <v>27</v>
      </c>
      <c r="C49" s="88"/>
      <c r="D49" s="93">
        <v>80</v>
      </c>
      <c r="E49" s="90">
        <v>60</v>
      </c>
      <c r="F49" s="123">
        <f>$AM$7</f>
        <v>0.625</v>
      </c>
      <c r="G49" s="124">
        <f>TRUNC($AJ$45*F49)</f>
        <v>39687</v>
      </c>
      <c r="H49" s="98">
        <v>470</v>
      </c>
      <c r="I49" s="125">
        <f>TRUNC(H49*$E49/60)</f>
        <v>470</v>
      </c>
      <c r="J49" s="126" t="s">
        <v>190</v>
      </c>
      <c r="K49" s="127" t="s">
        <v>190</v>
      </c>
      <c r="L49" s="123">
        <f>$AN$7</f>
        <v>0.45</v>
      </c>
      <c r="M49" s="124">
        <f>TRUNC($AJ$45*L49)</f>
        <v>28575</v>
      </c>
      <c r="N49" s="98">
        <v>338</v>
      </c>
      <c r="O49" s="125">
        <f>TRUNC(N49*$E49/60)</f>
        <v>338</v>
      </c>
      <c r="P49" s="126" t="s">
        <v>190</v>
      </c>
      <c r="Q49" s="127" t="s">
        <v>190</v>
      </c>
      <c r="R49" s="123">
        <f>$AO$7</f>
        <v>0.35</v>
      </c>
      <c r="S49" s="124">
        <f>TRUNC($AJ$45*R49)</f>
        <v>22225</v>
      </c>
      <c r="T49" s="98">
        <v>262</v>
      </c>
      <c r="U49" s="125">
        <f>TRUNC(T49*$E49/60)</f>
        <v>262</v>
      </c>
      <c r="V49" s="126" t="s">
        <v>190</v>
      </c>
      <c r="W49" s="127" t="s">
        <v>190</v>
      </c>
      <c r="X49" s="123">
        <f>$AP$7</f>
        <v>0.35</v>
      </c>
      <c r="Y49" s="124">
        <f>TRUNC($AJ$45*X49)</f>
        <v>22225</v>
      </c>
      <c r="Z49" s="98">
        <v>262</v>
      </c>
      <c r="AA49" s="125">
        <f>TRUNC(Z49*$E49/60)</f>
        <v>262</v>
      </c>
      <c r="AB49" s="126" t="s">
        <v>190</v>
      </c>
      <c r="AC49" s="127" t="s">
        <v>190</v>
      </c>
      <c r="AD49" s="123">
        <f>$AQ$7</f>
        <v>0.81499999999999995</v>
      </c>
      <c r="AE49" s="124">
        <f>TRUNC($AJ$45*AD49)</f>
        <v>51752</v>
      </c>
      <c r="AF49" s="98">
        <v>612</v>
      </c>
      <c r="AG49" s="125">
        <f>TRUNC(AF49*$E49/60)</f>
        <v>612</v>
      </c>
      <c r="AH49" s="126" t="s">
        <v>190</v>
      </c>
      <c r="AI49" s="127" t="s">
        <v>190</v>
      </c>
    </row>
    <row r="50" spans="2:35">
      <c r="B50" s="88" t="s">
        <v>28</v>
      </c>
      <c r="C50" s="88"/>
      <c r="D50" s="93">
        <v>40</v>
      </c>
      <c r="E50" s="90">
        <v>20</v>
      </c>
      <c r="F50" s="123">
        <f>$AM$8</f>
        <v>0.12</v>
      </c>
      <c r="G50" s="124">
        <f>TRUNC($AJ$45*F50)</f>
        <v>7620</v>
      </c>
      <c r="H50" s="98">
        <v>180</v>
      </c>
      <c r="I50" s="125">
        <f>TRUNC(H50*$E50/60)</f>
        <v>60</v>
      </c>
      <c r="J50" s="126" t="s">
        <v>190</v>
      </c>
      <c r="K50" s="127" t="s">
        <v>190</v>
      </c>
      <c r="L50" s="123">
        <f>$AN$8</f>
        <v>0.21</v>
      </c>
      <c r="M50" s="124">
        <f>TRUNC($AJ$45*L50)</f>
        <v>13335</v>
      </c>
      <c r="N50" s="98">
        <v>316</v>
      </c>
      <c r="O50" s="125">
        <f>TRUNC(N50*$E50/60)</f>
        <v>105</v>
      </c>
      <c r="P50" s="126" t="s">
        <v>190</v>
      </c>
      <c r="Q50" s="127" t="s">
        <v>190</v>
      </c>
      <c r="R50" s="123">
        <f>$AO$8</f>
        <v>0.1</v>
      </c>
      <c r="S50" s="124">
        <f>TRUNC($AJ$45*R50)</f>
        <v>6350</v>
      </c>
      <c r="T50" s="98">
        <v>150</v>
      </c>
      <c r="U50" s="125">
        <f>TRUNC(T50*$E50/60)</f>
        <v>50</v>
      </c>
      <c r="V50" s="126" t="s">
        <v>190</v>
      </c>
      <c r="W50" s="127" t="s">
        <v>190</v>
      </c>
      <c r="X50" s="123">
        <f>$AP$8</f>
        <v>0.15</v>
      </c>
      <c r="Y50" s="124">
        <f>TRUNC($AJ$45*X50)</f>
        <v>9525</v>
      </c>
      <c r="Z50" s="98">
        <v>226</v>
      </c>
      <c r="AA50" s="125">
        <f>TRUNC(Z50*$E50/60)</f>
        <v>75</v>
      </c>
      <c r="AB50" s="126" t="s">
        <v>190</v>
      </c>
      <c r="AC50" s="127" t="s">
        <v>190</v>
      </c>
      <c r="AD50" s="123">
        <f>$AQ$8</f>
        <v>0.1</v>
      </c>
      <c r="AE50" s="124">
        <f>TRUNC($AJ$45*AD50)</f>
        <v>6350</v>
      </c>
      <c r="AF50" s="98">
        <v>150</v>
      </c>
      <c r="AG50" s="125">
        <f>TRUNC(AF50*$E50/60)</f>
        <v>50</v>
      </c>
      <c r="AH50" s="126" t="s">
        <v>190</v>
      </c>
      <c r="AI50" s="127" t="s">
        <v>190</v>
      </c>
    </row>
    <row r="51" spans="2:35">
      <c r="B51" s="88" t="s">
        <v>29</v>
      </c>
      <c r="C51" s="88"/>
      <c r="D51" s="93">
        <v>80</v>
      </c>
      <c r="E51" s="90">
        <v>60</v>
      </c>
      <c r="F51" s="123">
        <f>$AM$9</f>
        <v>8.5000000000000006E-2</v>
      </c>
      <c r="G51" s="124">
        <f>TRUNC($AJ$45*F51)</f>
        <v>5397</v>
      </c>
      <c r="H51" s="98">
        <v>64</v>
      </c>
      <c r="I51" s="125">
        <f>TRUNC(H51*$E51/60)</f>
        <v>64</v>
      </c>
      <c r="J51" s="126" t="s">
        <v>190</v>
      </c>
      <c r="K51" s="127" t="s">
        <v>190</v>
      </c>
      <c r="L51" s="123">
        <f>$AN$9</f>
        <v>8.5000000000000006E-2</v>
      </c>
      <c r="M51" s="124">
        <f>TRUNC($AJ$45*L51)</f>
        <v>5397</v>
      </c>
      <c r="N51" s="98">
        <v>64</v>
      </c>
      <c r="O51" s="125">
        <f>TRUNC(N51*$E51/60)</f>
        <v>64</v>
      </c>
      <c r="P51" s="126" t="s">
        <v>190</v>
      </c>
      <c r="Q51" s="127" t="s">
        <v>190</v>
      </c>
      <c r="R51" s="123">
        <f>$AO$9</f>
        <v>8.5000000000000006E-2</v>
      </c>
      <c r="S51" s="124">
        <f>TRUNC($AJ$45*R51)</f>
        <v>5397</v>
      </c>
      <c r="T51" s="98">
        <v>64</v>
      </c>
      <c r="U51" s="125">
        <f>TRUNC(T51*$E51/60)</f>
        <v>64</v>
      </c>
      <c r="V51" s="126" t="s">
        <v>190</v>
      </c>
      <c r="W51" s="127" t="s">
        <v>190</v>
      </c>
      <c r="X51" s="123">
        <f>$AP$9</f>
        <v>0.4</v>
      </c>
      <c r="Y51" s="124">
        <f>TRUNC($AJ$45*X51)</f>
        <v>25400</v>
      </c>
      <c r="Z51" s="98">
        <v>300</v>
      </c>
      <c r="AA51" s="125">
        <f>TRUNC(Z51*$E51/60)</f>
        <v>300</v>
      </c>
      <c r="AB51" s="126" t="s">
        <v>190</v>
      </c>
      <c r="AC51" s="127" t="s">
        <v>190</v>
      </c>
      <c r="AD51" s="123">
        <f>$AQ$9</f>
        <v>8.5000000000000006E-2</v>
      </c>
      <c r="AE51" s="124">
        <f>TRUNC($AJ$45*AD51)</f>
        <v>5397</v>
      </c>
      <c r="AF51" s="98">
        <v>64</v>
      </c>
      <c r="AG51" s="125">
        <f>TRUNC(AF51*$E51/60)</f>
        <v>64</v>
      </c>
      <c r="AH51" s="126" t="s">
        <v>190</v>
      </c>
      <c r="AI51" s="127" t="s">
        <v>190</v>
      </c>
    </row>
    <row r="52" spans="2:35">
      <c r="B52" s="88" t="s">
        <v>24</v>
      </c>
      <c r="C52" s="88"/>
      <c r="D52" s="93">
        <v>20</v>
      </c>
      <c r="E52" s="90">
        <v>20</v>
      </c>
      <c r="F52" s="123">
        <f>$AM$10</f>
        <v>0.12</v>
      </c>
      <c r="G52" s="124">
        <f>TRUNC($AJ$45*F52)</f>
        <v>7620</v>
      </c>
      <c r="H52" s="98">
        <v>360</v>
      </c>
      <c r="I52" s="125">
        <f>TRUNC(H52*$E52/60)</f>
        <v>120</v>
      </c>
      <c r="J52" s="126" t="s">
        <v>190</v>
      </c>
      <c r="K52" s="127" t="s">
        <v>190</v>
      </c>
      <c r="L52" s="123">
        <f>$AN$10</f>
        <v>0.14000000000000001</v>
      </c>
      <c r="M52" s="124">
        <f>TRUNC($AJ$45*L52)</f>
        <v>8890</v>
      </c>
      <c r="N52" s="98">
        <v>420</v>
      </c>
      <c r="O52" s="125">
        <f>TRUNC(N52*$E52/60)</f>
        <v>140</v>
      </c>
      <c r="P52" s="126" t="s">
        <v>190</v>
      </c>
      <c r="Q52" s="127" t="s">
        <v>190</v>
      </c>
      <c r="R52" s="123">
        <f>$AO$10</f>
        <v>0.41499999999999998</v>
      </c>
      <c r="S52" s="124">
        <f>TRUNC($AJ$45*R52)</f>
        <v>26352</v>
      </c>
      <c r="T52" s="98">
        <v>1250</v>
      </c>
      <c r="U52" s="125">
        <f>TRUNC(T52*$E52/60)</f>
        <v>416</v>
      </c>
      <c r="V52" s="126" t="s">
        <v>190</v>
      </c>
      <c r="W52" s="127" t="s">
        <v>190</v>
      </c>
      <c r="X52" s="123">
        <f>$AP$10</f>
        <v>0.05</v>
      </c>
      <c r="Y52" s="124">
        <f>TRUNC($AJ$45*X52)</f>
        <v>3175</v>
      </c>
      <c r="Z52" s="98">
        <v>150</v>
      </c>
      <c r="AA52" s="125">
        <f>TRUNC(Z52*$E52/60)</f>
        <v>50</v>
      </c>
      <c r="AB52" s="126" t="s">
        <v>190</v>
      </c>
      <c r="AC52" s="127" t="s">
        <v>190</v>
      </c>
      <c r="AD52" s="123">
        <f>$AQ$10</f>
        <v>0</v>
      </c>
      <c r="AE52" s="124">
        <f>TRUNC($AJ$45*AD52)</f>
        <v>0</v>
      </c>
      <c r="AF52" s="98">
        <f>TRUNC(AE52/$D52)</f>
        <v>0</v>
      </c>
      <c r="AG52" s="125">
        <f>TRUNC(AF52*$E52/60)</f>
        <v>0</v>
      </c>
      <c r="AH52" s="126" t="s">
        <v>190</v>
      </c>
      <c r="AI52" s="127" t="s">
        <v>190</v>
      </c>
    </row>
    <row r="53" spans="2:35">
      <c r="B53" s="88" t="s">
        <v>25</v>
      </c>
      <c r="C53" s="88"/>
      <c r="D53" s="93">
        <v>20</v>
      </c>
      <c r="E53" s="90">
        <v>20</v>
      </c>
      <c r="F53" s="123">
        <f>$AM$11</f>
        <v>0.05</v>
      </c>
      <c r="G53" s="124">
        <f>TRUNC($AJ$45*F53)</f>
        <v>3175</v>
      </c>
      <c r="H53" s="98">
        <v>150</v>
      </c>
      <c r="I53" s="125">
        <f>TRUNC(H53*$E53/60)</f>
        <v>50</v>
      </c>
      <c r="J53" s="126" t="s">
        <v>190</v>
      </c>
      <c r="K53" s="127" t="s">
        <v>190</v>
      </c>
      <c r="L53" s="123">
        <f>$AN$11</f>
        <v>0.115</v>
      </c>
      <c r="M53" s="124">
        <f>TRUNC($AJ$45*L53)</f>
        <v>7302</v>
      </c>
      <c r="N53" s="98">
        <v>346</v>
      </c>
      <c r="O53" s="125">
        <f>TRUNC(N53*$E53/60)</f>
        <v>115</v>
      </c>
      <c r="P53" s="126" t="s">
        <v>190</v>
      </c>
      <c r="Q53" s="127" t="s">
        <v>190</v>
      </c>
      <c r="R53" s="123">
        <f>$AO$11</f>
        <v>0.05</v>
      </c>
      <c r="S53" s="124">
        <f>TRUNC($AJ$45*R53)</f>
        <v>3175</v>
      </c>
      <c r="T53" s="98">
        <v>150</v>
      </c>
      <c r="U53" s="125">
        <f>TRUNC(T53*$E53/60)</f>
        <v>50</v>
      </c>
      <c r="V53" s="126" t="s">
        <v>190</v>
      </c>
      <c r="W53" s="127" t="s">
        <v>190</v>
      </c>
      <c r="X53" s="123">
        <f>$AP$11</f>
        <v>0.05</v>
      </c>
      <c r="Y53" s="124">
        <f>TRUNC($AJ$45*X53)</f>
        <v>3175</v>
      </c>
      <c r="Z53" s="98">
        <v>150</v>
      </c>
      <c r="AA53" s="125">
        <f>TRUNC(Z53*$E53/60)</f>
        <v>50</v>
      </c>
      <c r="AB53" s="126" t="s">
        <v>190</v>
      </c>
      <c r="AC53" s="127" t="s">
        <v>190</v>
      </c>
      <c r="AD53" s="123">
        <f>$AQ$11</f>
        <v>0</v>
      </c>
      <c r="AE53" s="124">
        <f>TRUNC($AJ$45*AD53)</f>
        <v>0</v>
      </c>
      <c r="AF53" s="98">
        <f>TRUNC(AE53/$D53)</f>
        <v>0</v>
      </c>
      <c r="AG53" s="125">
        <f>TRUNC(AF53*$E53/60)</f>
        <v>0</v>
      </c>
      <c r="AH53" s="126" t="s">
        <v>190</v>
      </c>
      <c r="AI53" s="127" t="s">
        <v>190</v>
      </c>
    </row>
    <row r="54" spans="2:35">
      <c r="B54" s="88" t="s">
        <v>30</v>
      </c>
      <c r="C54" s="88"/>
      <c r="D54" s="88"/>
      <c r="E54" s="90"/>
      <c r="F54" s="154">
        <f>$AM$12</f>
        <v>500</v>
      </c>
      <c r="G54" s="154"/>
      <c r="H54" s="105" t="s">
        <v>184</v>
      </c>
      <c r="I54" s="134" t="s">
        <v>184</v>
      </c>
      <c r="J54" s="126" t="s">
        <v>190</v>
      </c>
      <c r="K54" s="127" t="s">
        <v>190</v>
      </c>
      <c r="L54" s="154">
        <f>$AM$12</f>
        <v>500</v>
      </c>
      <c r="M54" s="154"/>
      <c r="N54" s="105" t="s">
        <v>184</v>
      </c>
      <c r="O54" s="134" t="s">
        <v>184</v>
      </c>
      <c r="P54" s="126" t="s">
        <v>190</v>
      </c>
      <c r="Q54" s="127" t="s">
        <v>190</v>
      </c>
      <c r="R54" s="154">
        <f>$AM$12</f>
        <v>500</v>
      </c>
      <c r="S54" s="154"/>
      <c r="T54" s="105" t="s">
        <v>184</v>
      </c>
      <c r="U54" s="134" t="s">
        <v>184</v>
      </c>
      <c r="V54" s="126" t="s">
        <v>190</v>
      </c>
      <c r="W54" s="127" t="s">
        <v>190</v>
      </c>
      <c r="X54" s="154">
        <f>$AM$12</f>
        <v>500</v>
      </c>
      <c r="Y54" s="154"/>
      <c r="Z54" s="105" t="s">
        <v>184</v>
      </c>
      <c r="AA54" s="134" t="s">
        <v>184</v>
      </c>
      <c r="AB54" s="126" t="s">
        <v>190</v>
      </c>
      <c r="AC54" s="127" t="s">
        <v>190</v>
      </c>
      <c r="AD54" s="154">
        <f>$AM$12</f>
        <v>500</v>
      </c>
      <c r="AE54" s="154"/>
      <c r="AF54" s="105" t="s">
        <v>184</v>
      </c>
      <c r="AG54" s="134" t="s">
        <v>184</v>
      </c>
      <c r="AH54" s="126" t="s">
        <v>190</v>
      </c>
      <c r="AI54" s="127" t="s">
        <v>190</v>
      </c>
    </row>
  </sheetData>
  <mergeCells count="85">
    <mergeCell ref="AD4:AI4"/>
    <mergeCell ref="B3:W3"/>
    <mergeCell ref="F4:K4"/>
    <mergeCell ref="L4:Q4"/>
    <mergeCell ref="R4:W4"/>
    <mergeCell ref="X4:AC4"/>
    <mergeCell ref="Z5:AA5"/>
    <mergeCell ref="AB5:AC5"/>
    <mergeCell ref="AF5:AG5"/>
    <mergeCell ref="AH5:AI5"/>
    <mergeCell ref="F12:G12"/>
    <mergeCell ref="L12:M12"/>
    <mergeCell ref="R12:S12"/>
    <mergeCell ref="X12:Y12"/>
    <mergeCell ref="AD12:AE12"/>
    <mergeCell ref="H5:I5"/>
    <mergeCell ref="J5:K5"/>
    <mergeCell ref="N5:O5"/>
    <mergeCell ref="P5:Q5"/>
    <mergeCell ref="T5:U5"/>
    <mergeCell ref="V5:W5"/>
    <mergeCell ref="V19:W19"/>
    <mergeCell ref="AM12:AQ12"/>
    <mergeCell ref="B17:W17"/>
    <mergeCell ref="F18:K18"/>
    <mergeCell ref="L18:Q18"/>
    <mergeCell ref="R18:W18"/>
    <mergeCell ref="X18:AC18"/>
    <mergeCell ref="AD18:AI18"/>
    <mergeCell ref="H19:I19"/>
    <mergeCell ref="J19:K19"/>
    <mergeCell ref="N19:O19"/>
    <mergeCell ref="P19:Q19"/>
    <mergeCell ref="T19:U19"/>
    <mergeCell ref="F26:G26"/>
    <mergeCell ref="L26:M26"/>
    <mergeCell ref="R26:S26"/>
    <mergeCell ref="X26:Y26"/>
    <mergeCell ref="AD26:AE26"/>
    <mergeCell ref="X32:AC32"/>
    <mergeCell ref="AD32:AI32"/>
    <mergeCell ref="Z19:AA19"/>
    <mergeCell ref="AB19:AC19"/>
    <mergeCell ref="AF19:AG19"/>
    <mergeCell ref="AH19:AI19"/>
    <mergeCell ref="V33:W33"/>
    <mergeCell ref="B31:W31"/>
    <mergeCell ref="F32:K32"/>
    <mergeCell ref="L32:Q32"/>
    <mergeCell ref="R32:W32"/>
    <mergeCell ref="H33:I33"/>
    <mergeCell ref="J33:K33"/>
    <mergeCell ref="N33:O33"/>
    <mergeCell ref="P33:Q33"/>
    <mergeCell ref="T33:U33"/>
    <mergeCell ref="F40:G40"/>
    <mergeCell ref="L40:M40"/>
    <mergeCell ref="R40:S40"/>
    <mergeCell ref="X40:Y40"/>
    <mergeCell ref="AD40:AE40"/>
    <mergeCell ref="AD46:AI46"/>
    <mergeCell ref="Z33:AA33"/>
    <mergeCell ref="AB33:AC33"/>
    <mergeCell ref="AF33:AG33"/>
    <mergeCell ref="AH33:AI33"/>
    <mergeCell ref="B45:W45"/>
    <mergeCell ref="F46:K46"/>
    <mergeCell ref="L46:Q46"/>
    <mergeCell ref="R46:W46"/>
    <mergeCell ref="X46:AC46"/>
    <mergeCell ref="Z47:AA47"/>
    <mergeCell ref="AB47:AC47"/>
    <mergeCell ref="AF47:AG47"/>
    <mergeCell ref="AH47:AI47"/>
    <mergeCell ref="F54:G54"/>
    <mergeCell ref="L54:M54"/>
    <mergeCell ref="R54:S54"/>
    <mergeCell ref="X54:Y54"/>
    <mergeCell ref="AD54:AE54"/>
    <mergeCell ref="H47:I47"/>
    <mergeCell ref="J47:K47"/>
    <mergeCell ref="N47:O47"/>
    <mergeCell ref="P47:Q47"/>
    <mergeCell ref="T47:U47"/>
    <mergeCell ref="V47:W47"/>
  </mergeCells>
  <phoneticPr fontId="2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54"/>
  <sheetViews>
    <sheetView zoomScale="70" zoomScaleNormal="70" zoomScalePageLayoutView="70" workbookViewId="0">
      <selection activeCell="J5" sqref="J5:K5"/>
    </sheetView>
  </sheetViews>
  <sheetFormatPr defaultColWidth="10.90625" defaultRowHeight="19.2"/>
  <cols>
    <col min="1" max="1" width="2.81640625" customWidth="1"/>
    <col min="2" max="2" width="12.453125" bestFit="1" customWidth="1"/>
    <col min="8" max="8" width="9.81640625" customWidth="1"/>
    <col min="9" max="9" width="9.1796875" bestFit="1" customWidth="1"/>
    <col min="24" max="24" width="12.81640625" bestFit="1" customWidth="1"/>
    <col min="25" max="25" width="3.81640625" customWidth="1"/>
    <col min="26" max="26" width="19.1796875" bestFit="1" customWidth="1"/>
    <col min="27" max="27" width="24.81640625" bestFit="1" customWidth="1"/>
    <col min="28" max="28" width="22" bestFit="1" customWidth="1"/>
    <col min="29" max="29" width="21.54296875" bestFit="1" customWidth="1"/>
    <col min="30" max="30" width="21.81640625" customWidth="1"/>
  </cols>
  <sheetData>
    <row r="2" spans="2:30">
      <c r="X2" s="13" t="s">
        <v>23</v>
      </c>
    </row>
    <row r="3" spans="2:30" ht="25.2">
      <c r="B3" s="140" t="s">
        <v>1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">
        <f>(8000-$F12)</f>
        <v>7500</v>
      </c>
    </row>
    <row r="4" spans="2:30" ht="42" customHeight="1">
      <c r="B4" s="17"/>
      <c r="C4" s="17"/>
      <c r="D4" s="17"/>
      <c r="E4" s="17"/>
      <c r="F4" s="141" t="s">
        <v>42</v>
      </c>
      <c r="G4" s="142"/>
      <c r="H4" s="142"/>
      <c r="I4" s="142"/>
      <c r="J4" s="142"/>
      <c r="K4" s="143"/>
      <c r="L4" s="144" t="s">
        <v>21</v>
      </c>
      <c r="M4" s="145"/>
      <c r="N4" s="145"/>
      <c r="O4" s="145"/>
      <c r="P4" s="145"/>
      <c r="Q4" s="146"/>
      <c r="R4" s="147" t="s">
        <v>12</v>
      </c>
      <c r="S4" s="148"/>
      <c r="T4" s="148"/>
      <c r="U4" s="148"/>
      <c r="V4" s="148"/>
      <c r="W4" s="149"/>
    </row>
    <row r="5" spans="2:30" ht="57.6">
      <c r="B5" s="17"/>
      <c r="C5" s="17"/>
      <c r="D5" s="2" t="s">
        <v>43</v>
      </c>
      <c r="E5" s="2" t="s">
        <v>44</v>
      </c>
      <c r="F5" s="2" t="s">
        <v>34</v>
      </c>
      <c r="G5" s="2" t="s">
        <v>35</v>
      </c>
      <c r="H5" s="138" t="s">
        <v>45</v>
      </c>
      <c r="I5" s="139"/>
      <c r="J5" s="138" t="s">
        <v>46</v>
      </c>
      <c r="K5" s="139"/>
      <c r="L5" s="2" t="s">
        <v>34</v>
      </c>
      <c r="M5" s="2" t="s">
        <v>35</v>
      </c>
      <c r="N5" s="138" t="s">
        <v>45</v>
      </c>
      <c r="O5" s="139"/>
      <c r="P5" s="138" t="s">
        <v>37</v>
      </c>
      <c r="Q5" s="139"/>
      <c r="R5" s="2" t="s">
        <v>34</v>
      </c>
      <c r="S5" s="2" t="s">
        <v>35</v>
      </c>
      <c r="T5" s="138" t="s">
        <v>45</v>
      </c>
      <c r="U5" s="139"/>
      <c r="V5" s="138" t="s">
        <v>37</v>
      </c>
      <c r="W5" s="139"/>
      <c r="Z5" s="18" t="s">
        <v>33</v>
      </c>
    </row>
    <row r="6" spans="2:30" ht="57.6">
      <c r="B6" s="17"/>
      <c r="C6" s="17"/>
      <c r="D6" s="16"/>
      <c r="E6" s="2"/>
      <c r="F6" s="16"/>
      <c r="G6" s="16"/>
      <c r="H6" s="16" t="s">
        <v>38</v>
      </c>
      <c r="I6" s="2" t="s">
        <v>39</v>
      </c>
      <c r="J6" s="16" t="s">
        <v>38</v>
      </c>
      <c r="K6" s="2" t="s">
        <v>39</v>
      </c>
      <c r="L6" s="16"/>
      <c r="M6" s="16"/>
      <c r="N6" s="16" t="s">
        <v>38</v>
      </c>
      <c r="O6" s="2" t="s">
        <v>39</v>
      </c>
      <c r="P6" s="16" t="s">
        <v>38</v>
      </c>
      <c r="Q6" s="2" t="s">
        <v>39</v>
      </c>
      <c r="R6" s="16"/>
      <c r="S6" s="16"/>
      <c r="T6" s="16" t="s">
        <v>38</v>
      </c>
      <c r="U6" s="2" t="s">
        <v>39</v>
      </c>
      <c r="V6" s="16" t="s">
        <v>38</v>
      </c>
      <c r="W6" s="2" t="s">
        <v>47</v>
      </c>
      <c r="Z6" s="25"/>
      <c r="AA6" s="26" t="s">
        <v>42</v>
      </c>
      <c r="AB6" s="27" t="s">
        <v>48</v>
      </c>
      <c r="AC6" s="27" t="s">
        <v>12</v>
      </c>
      <c r="AD6" s="28" t="s">
        <v>13</v>
      </c>
    </row>
    <row r="7" spans="2:30">
      <c r="B7" s="17" t="s">
        <v>27</v>
      </c>
      <c r="C7" s="17"/>
      <c r="D7" s="16">
        <v>80</v>
      </c>
      <c r="E7" s="2">
        <v>60</v>
      </c>
      <c r="F7" s="10">
        <f>$AA$7</f>
        <v>0.62</v>
      </c>
      <c r="G7" s="15">
        <f>TRUNC($X$3*F7)</f>
        <v>4650</v>
      </c>
      <c r="H7" s="6">
        <f>TRUNC(G7/$D7)</f>
        <v>58</v>
      </c>
      <c r="I7" s="7">
        <f>TRUNC(H7*$E7/60)</f>
        <v>58</v>
      </c>
      <c r="J7" s="6">
        <f t="shared" ref="J7:J11" si="0">TRUNC(H7/2)</f>
        <v>29</v>
      </c>
      <c r="K7" s="7">
        <f>TRUNC(J7*$E7/60)</f>
        <v>29</v>
      </c>
      <c r="L7" s="10">
        <f>$AB$7</f>
        <v>0.37</v>
      </c>
      <c r="M7" s="15">
        <f>TRUNC($X$3*L7)</f>
        <v>2775</v>
      </c>
      <c r="N7" s="6">
        <f>TRUNC(M7/$D7)</f>
        <v>34</v>
      </c>
      <c r="O7" s="7">
        <f>TRUNC(N7*$E7/60)</f>
        <v>34</v>
      </c>
      <c r="P7" s="6">
        <f t="shared" ref="P7:P11" si="1">TRUNC(N7/2)</f>
        <v>17</v>
      </c>
      <c r="Q7" s="7">
        <f>TRUNC(P7*$E7/60)</f>
        <v>17</v>
      </c>
      <c r="R7" s="10">
        <f>$AC$7</f>
        <v>0.55000000000000004</v>
      </c>
      <c r="S7" s="15">
        <f>TRUNC($X$3*R7)</f>
        <v>4125</v>
      </c>
      <c r="T7" s="6">
        <f>TRUNC(S7/$D7)</f>
        <v>51</v>
      </c>
      <c r="U7" s="7">
        <f>TRUNC(T7*$E7/60)</f>
        <v>51</v>
      </c>
      <c r="V7" s="6">
        <f t="shared" ref="V7:V11" si="2">TRUNC(T7/2)</f>
        <v>25</v>
      </c>
      <c r="W7" s="7">
        <f>TRUNC(V7*$E7/60)</f>
        <v>25</v>
      </c>
      <c r="Z7" s="29" t="s">
        <v>5</v>
      </c>
      <c r="AA7" s="19">
        <v>0.62</v>
      </c>
      <c r="AB7" s="20">
        <v>0.37</v>
      </c>
      <c r="AC7" s="20">
        <v>0.55000000000000004</v>
      </c>
      <c r="AD7" s="21" t="s">
        <v>49</v>
      </c>
    </row>
    <row r="8" spans="2:30">
      <c r="B8" s="17" t="s">
        <v>28</v>
      </c>
      <c r="C8" s="17"/>
      <c r="D8" s="16">
        <v>40</v>
      </c>
      <c r="E8" s="2">
        <v>20</v>
      </c>
      <c r="F8" s="10">
        <f>$AA$8</f>
        <v>0.2</v>
      </c>
      <c r="G8" s="15">
        <f t="shared" ref="G8:G11" si="3">TRUNC($X$3*F8)</f>
        <v>1500</v>
      </c>
      <c r="H8" s="6">
        <f>TRUNC(G8/$D8)</f>
        <v>37</v>
      </c>
      <c r="I8" s="7">
        <f t="shared" ref="I8:I11" si="4">TRUNC(H8*$E8/60)</f>
        <v>12</v>
      </c>
      <c r="J8" s="6">
        <f t="shared" si="0"/>
        <v>18</v>
      </c>
      <c r="K8" s="7">
        <f t="shared" ref="K8:K11" si="5">TRUNC(J8*$E8/60)</f>
        <v>6</v>
      </c>
      <c r="L8" s="10">
        <f>$AB$8</f>
        <v>0.15</v>
      </c>
      <c r="M8" s="15">
        <f t="shared" ref="M8:M11" si="6">TRUNC($X$3*L8)</f>
        <v>1125</v>
      </c>
      <c r="N8" s="6">
        <f t="shared" ref="N8:N11" si="7">TRUNC(M8/$D8)</f>
        <v>28</v>
      </c>
      <c r="O8" s="7">
        <f t="shared" ref="O8:O11" si="8">TRUNC(N8*$E8/60)</f>
        <v>9</v>
      </c>
      <c r="P8" s="6">
        <f t="shared" si="1"/>
        <v>14</v>
      </c>
      <c r="Q8" s="7">
        <f t="shared" ref="Q8:Q11" si="9">TRUNC(P8*$E8/60)</f>
        <v>4</v>
      </c>
      <c r="R8" s="10">
        <f>$AC$8</f>
        <v>0.15</v>
      </c>
      <c r="S8" s="15">
        <f t="shared" ref="S8:S11" si="10">TRUNC($X$3*R8)</f>
        <v>1125</v>
      </c>
      <c r="T8" s="6">
        <f t="shared" ref="T8:T11" si="11">TRUNC(S8/$D8)</f>
        <v>28</v>
      </c>
      <c r="U8" s="7">
        <f t="shared" ref="U8:U11" si="12">TRUNC(T8*$E8/60)</f>
        <v>9</v>
      </c>
      <c r="V8" s="6">
        <f t="shared" si="2"/>
        <v>14</v>
      </c>
      <c r="W8" s="7">
        <f t="shared" ref="W8:W11" si="13">TRUNC(V8*$E8/60)</f>
        <v>4</v>
      </c>
      <c r="Z8" s="29" t="s">
        <v>6</v>
      </c>
      <c r="AA8" s="19">
        <v>0.2</v>
      </c>
      <c r="AB8" s="20">
        <v>0.15</v>
      </c>
      <c r="AC8" s="20">
        <v>0.15</v>
      </c>
      <c r="AD8" s="21" t="s">
        <v>14</v>
      </c>
    </row>
    <row r="9" spans="2:30">
      <c r="B9" s="17" t="s">
        <v>29</v>
      </c>
      <c r="C9" s="17"/>
      <c r="D9" s="16">
        <v>80</v>
      </c>
      <c r="E9" s="2">
        <v>60</v>
      </c>
      <c r="F9" s="10">
        <f>$AA$9</f>
        <v>0.1</v>
      </c>
      <c r="G9" s="15">
        <f t="shared" si="3"/>
        <v>750</v>
      </c>
      <c r="H9" s="6">
        <f t="shared" ref="H9:H11" si="14">TRUNC(G9/$D9)</f>
        <v>9</v>
      </c>
      <c r="I9" s="7">
        <f t="shared" si="4"/>
        <v>9</v>
      </c>
      <c r="J9" s="6">
        <f t="shared" si="0"/>
        <v>4</v>
      </c>
      <c r="K9" s="7">
        <f t="shared" si="5"/>
        <v>4</v>
      </c>
      <c r="L9" s="10">
        <f>$AB$9</f>
        <v>0.4</v>
      </c>
      <c r="M9" s="15">
        <f t="shared" si="6"/>
        <v>3000</v>
      </c>
      <c r="N9" s="6">
        <f t="shared" si="7"/>
        <v>37</v>
      </c>
      <c r="O9" s="7">
        <f t="shared" si="8"/>
        <v>37</v>
      </c>
      <c r="P9" s="6">
        <f t="shared" si="1"/>
        <v>18</v>
      </c>
      <c r="Q9" s="7">
        <f t="shared" si="9"/>
        <v>18</v>
      </c>
      <c r="R9" s="10">
        <f>$AC$9</f>
        <v>0.1</v>
      </c>
      <c r="S9" s="15">
        <f t="shared" si="10"/>
        <v>750</v>
      </c>
      <c r="T9" s="6">
        <f t="shared" si="11"/>
        <v>9</v>
      </c>
      <c r="U9" s="7">
        <f t="shared" si="12"/>
        <v>9</v>
      </c>
      <c r="V9" s="6">
        <f t="shared" si="2"/>
        <v>4</v>
      </c>
      <c r="W9" s="7">
        <f t="shared" si="13"/>
        <v>4</v>
      </c>
      <c r="Z9" s="29" t="s">
        <v>7</v>
      </c>
      <c r="AA9" s="19">
        <v>0.1</v>
      </c>
      <c r="AB9" s="20">
        <v>0.4</v>
      </c>
      <c r="AC9" s="20">
        <v>0.1</v>
      </c>
      <c r="AD9" s="21" t="s">
        <v>14</v>
      </c>
    </row>
    <row r="10" spans="2:30">
      <c r="B10" s="17" t="s">
        <v>24</v>
      </c>
      <c r="C10" s="17"/>
      <c r="D10" s="16">
        <v>20</v>
      </c>
      <c r="E10" s="2">
        <v>20</v>
      </c>
      <c r="F10" s="10">
        <f>$AA$10</f>
        <v>0.05</v>
      </c>
      <c r="G10" s="15">
        <f t="shared" si="3"/>
        <v>375</v>
      </c>
      <c r="H10" s="6">
        <f t="shared" si="14"/>
        <v>18</v>
      </c>
      <c r="I10" s="7">
        <f t="shared" si="4"/>
        <v>6</v>
      </c>
      <c r="J10" s="6">
        <f t="shared" si="0"/>
        <v>9</v>
      </c>
      <c r="K10" s="7">
        <f t="shared" si="5"/>
        <v>3</v>
      </c>
      <c r="L10" s="10">
        <f>$AB$10</f>
        <v>0.05</v>
      </c>
      <c r="M10" s="15">
        <f t="shared" si="6"/>
        <v>375</v>
      </c>
      <c r="N10" s="6">
        <f t="shared" si="7"/>
        <v>18</v>
      </c>
      <c r="O10" s="7">
        <f t="shared" si="8"/>
        <v>6</v>
      </c>
      <c r="P10" s="6">
        <f t="shared" si="1"/>
        <v>9</v>
      </c>
      <c r="Q10" s="7">
        <f t="shared" si="9"/>
        <v>3</v>
      </c>
      <c r="R10" s="10">
        <f>$AC$10</f>
        <v>0.15</v>
      </c>
      <c r="S10" s="15">
        <f t="shared" si="10"/>
        <v>1125</v>
      </c>
      <c r="T10" s="6">
        <f t="shared" si="11"/>
        <v>56</v>
      </c>
      <c r="U10" s="7">
        <f t="shared" si="12"/>
        <v>18</v>
      </c>
      <c r="V10" s="6">
        <f t="shared" si="2"/>
        <v>28</v>
      </c>
      <c r="W10" s="7">
        <f t="shared" si="13"/>
        <v>9</v>
      </c>
      <c r="Z10" s="29" t="s">
        <v>9</v>
      </c>
      <c r="AA10" s="19">
        <v>0.05</v>
      </c>
      <c r="AB10" s="20">
        <v>0.05</v>
      </c>
      <c r="AC10" s="20">
        <v>0.15</v>
      </c>
      <c r="AD10" s="21" t="s">
        <v>14</v>
      </c>
    </row>
    <row r="11" spans="2:30">
      <c r="B11" s="17" t="s">
        <v>25</v>
      </c>
      <c r="C11" s="17"/>
      <c r="D11" s="16">
        <v>20</v>
      </c>
      <c r="E11" s="2">
        <v>20</v>
      </c>
      <c r="F11" s="10">
        <f>$AA$11</f>
        <v>0.03</v>
      </c>
      <c r="G11" s="15">
        <f t="shared" si="3"/>
        <v>225</v>
      </c>
      <c r="H11" s="6">
        <f t="shared" si="14"/>
        <v>11</v>
      </c>
      <c r="I11" s="7">
        <f t="shared" si="4"/>
        <v>3</v>
      </c>
      <c r="J11" s="6">
        <f t="shared" si="0"/>
        <v>5</v>
      </c>
      <c r="K11" s="7">
        <f t="shared" si="5"/>
        <v>1</v>
      </c>
      <c r="L11" s="10">
        <f>$AB$11</f>
        <v>0.03</v>
      </c>
      <c r="M11" s="15">
        <f t="shared" si="6"/>
        <v>225</v>
      </c>
      <c r="N11" s="6">
        <f t="shared" si="7"/>
        <v>11</v>
      </c>
      <c r="O11" s="7">
        <f t="shared" si="8"/>
        <v>3</v>
      </c>
      <c r="P11" s="6">
        <f t="shared" si="1"/>
        <v>5</v>
      </c>
      <c r="Q11" s="7">
        <f t="shared" si="9"/>
        <v>1</v>
      </c>
      <c r="R11" s="10">
        <f>$AC$11</f>
        <v>0.05</v>
      </c>
      <c r="S11" s="15">
        <f t="shared" si="10"/>
        <v>375</v>
      </c>
      <c r="T11" s="6">
        <f t="shared" si="11"/>
        <v>18</v>
      </c>
      <c r="U11" s="7">
        <f t="shared" si="12"/>
        <v>6</v>
      </c>
      <c r="V11" s="6">
        <f t="shared" si="2"/>
        <v>9</v>
      </c>
      <c r="W11" s="7">
        <f t="shared" si="13"/>
        <v>3</v>
      </c>
      <c r="Z11" s="30" t="s">
        <v>8</v>
      </c>
      <c r="AA11" s="22">
        <v>0.03</v>
      </c>
      <c r="AB11" s="23">
        <v>0.03</v>
      </c>
      <c r="AC11" s="23">
        <v>0.05</v>
      </c>
      <c r="AD11" s="24" t="s">
        <v>14</v>
      </c>
    </row>
    <row r="12" spans="2:30">
      <c r="B12" s="17" t="s">
        <v>30</v>
      </c>
      <c r="C12" s="17"/>
      <c r="D12" s="17"/>
      <c r="E12" s="2"/>
      <c r="F12" s="136">
        <f>$AA$12</f>
        <v>500</v>
      </c>
      <c r="G12" s="137"/>
      <c r="H12" s="11" t="s">
        <v>2</v>
      </c>
      <c r="I12" s="12" t="s">
        <v>2</v>
      </c>
      <c r="J12" s="11" t="s">
        <v>2</v>
      </c>
      <c r="K12" s="12" t="s">
        <v>2</v>
      </c>
      <c r="L12" s="136">
        <f>$AA$12</f>
        <v>500</v>
      </c>
      <c r="M12" s="137"/>
      <c r="N12" s="11" t="s">
        <v>2</v>
      </c>
      <c r="O12" s="12" t="s">
        <v>50</v>
      </c>
      <c r="P12" s="11" t="s">
        <v>2</v>
      </c>
      <c r="Q12" s="12" t="s">
        <v>2</v>
      </c>
      <c r="R12" s="136">
        <f>$AA$12</f>
        <v>500</v>
      </c>
      <c r="S12" s="137"/>
      <c r="T12" s="11" t="s">
        <v>50</v>
      </c>
      <c r="U12" s="12" t="s">
        <v>2</v>
      </c>
      <c r="V12" s="11" t="s">
        <v>51</v>
      </c>
      <c r="W12" s="12" t="s">
        <v>2</v>
      </c>
      <c r="Z12" s="31" t="s">
        <v>15</v>
      </c>
      <c r="AA12" s="150">
        <v>500</v>
      </c>
      <c r="AB12" s="151"/>
      <c r="AC12" s="151"/>
      <c r="AD12" s="152"/>
    </row>
    <row r="13" spans="2:30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2:30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6" spans="2:30">
      <c r="X16" s="13" t="s">
        <v>52</v>
      </c>
    </row>
    <row r="17" spans="2:24" ht="25.2">
      <c r="B17" s="140" t="s">
        <v>53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">
        <f>(16000-$F26)</f>
        <v>15500</v>
      </c>
    </row>
    <row r="18" spans="2:24">
      <c r="B18" s="17"/>
      <c r="C18" s="17"/>
      <c r="D18" s="17"/>
      <c r="E18" s="17"/>
      <c r="F18" s="141" t="s">
        <v>42</v>
      </c>
      <c r="G18" s="142"/>
      <c r="H18" s="142"/>
      <c r="I18" s="142"/>
      <c r="J18" s="142"/>
      <c r="K18" s="143"/>
      <c r="L18" s="144" t="s">
        <v>54</v>
      </c>
      <c r="M18" s="145"/>
      <c r="N18" s="145"/>
      <c r="O18" s="145"/>
      <c r="P18" s="145"/>
      <c r="Q18" s="146"/>
      <c r="R18" s="147" t="s">
        <v>12</v>
      </c>
      <c r="S18" s="148"/>
      <c r="T18" s="148"/>
      <c r="U18" s="148"/>
      <c r="V18" s="148"/>
      <c r="W18" s="149"/>
    </row>
    <row r="19" spans="2:24" ht="57.6">
      <c r="B19" s="17"/>
      <c r="C19" s="17"/>
      <c r="D19" s="2" t="s">
        <v>55</v>
      </c>
      <c r="E19" s="2" t="s">
        <v>44</v>
      </c>
      <c r="F19" s="2" t="s">
        <v>56</v>
      </c>
      <c r="G19" s="2" t="s">
        <v>57</v>
      </c>
      <c r="H19" s="138" t="s">
        <v>58</v>
      </c>
      <c r="I19" s="139"/>
      <c r="J19" s="138" t="s">
        <v>59</v>
      </c>
      <c r="K19" s="139"/>
      <c r="L19" s="2" t="s">
        <v>34</v>
      </c>
      <c r="M19" s="2" t="s">
        <v>57</v>
      </c>
      <c r="N19" s="138" t="s">
        <v>58</v>
      </c>
      <c r="O19" s="139"/>
      <c r="P19" s="138" t="s">
        <v>59</v>
      </c>
      <c r="Q19" s="139"/>
      <c r="R19" s="2" t="s">
        <v>60</v>
      </c>
      <c r="S19" s="2" t="s">
        <v>57</v>
      </c>
      <c r="T19" s="138" t="s">
        <v>58</v>
      </c>
      <c r="U19" s="139"/>
      <c r="V19" s="138" t="s">
        <v>37</v>
      </c>
      <c r="W19" s="139"/>
    </row>
    <row r="20" spans="2:24">
      <c r="B20" s="17"/>
      <c r="C20" s="17"/>
      <c r="D20" s="16"/>
      <c r="E20" s="2"/>
      <c r="F20" s="16"/>
      <c r="G20" s="16"/>
      <c r="H20" s="16" t="s">
        <v>61</v>
      </c>
      <c r="I20" s="2" t="s">
        <v>62</v>
      </c>
      <c r="J20" s="16" t="s">
        <v>61</v>
      </c>
      <c r="K20" s="2" t="s">
        <v>39</v>
      </c>
      <c r="L20" s="16"/>
      <c r="M20" s="16"/>
      <c r="N20" s="16" t="s">
        <v>61</v>
      </c>
      <c r="O20" s="2" t="s">
        <v>62</v>
      </c>
      <c r="P20" s="16" t="s">
        <v>61</v>
      </c>
      <c r="Q20" s="2" t="s">
        <v>62</v>
      </c>
      <c r="R20" s="16"/>
      <c r="S20" s="16"/>
      <c r="T20" s="16" t="s">
        <v>61</v>
      </c>
      <c r="U20" s="2" t="s">
        <v>62</v>
      </c>
      <c r="V20" s="16" t="s">
        <v>38</v>
      </c>
      <c r="W20" s="2" t="s">
        <v>39</v>
      </c>
    </row>
    <row r="21" spans="2:24">
      <c r="B21" s="17" t="s">
        <v>27</v>
      </c>
      <c r="C21" s="17"/>
      <c r="D21" s="16">
        <v>80</v>
      </c>
      <c r="E21" s="2">
        <v>60</v>
      </c>
      <c r="F21" s="10">
        <f>$AA$7</f>
        <v>0.62</v>
      </c>
      <c r="G21" s="15">
        <f>TRUNC($X$17*F21)</f>
        <v>9610</v>
      </c>
      <c r="H21" s="6">
        <f>TRUNC(G21/$D21)</f>
        <v>120</v>
      </c>
      <c r="I21" s="7">
        <f>TRUNC(H21*$E21/60)</f>
        <v>120</v>
      </c>
      <c r="J21" s="6">
        <f t="shared" ref="J21:J25" si="15">TRUNC(H21/2)</f>
        <v>60</v>
      </c>
      <c r="K21" s="7">
        <f>TRUNC(J21*$E21/60)</f>
        <v>60</v>
      </c>
      <c r="L21" s="10">
        <f>$AB$7</f>
        <v>0.37</v>
      </c>
      <c r="M21" s="15">
        <f>TRUNC($X$17*L21)</f>
        <v>5735</v>
      </c>
      <c r="N21" s="6">
        <f>TRUNC(M21/$D21)</f>
        <v>71</v>
      </c>
      <c r="O21" s="7">
        <f>TRUNC(N21*$E21/60)</f>
        <v>71</v>
      </c>
      <c r="P21" s="6">
        <f t="shared" ref="P21:P25" si="16">TRUNC(N21/2)</f>
        <v>35</v>
      </c>
      <c r="Q21" s="7">
        <f>TRUNC(P21*$E21/60)</f>
        <v>35</v>
      </c>
      <c r="R21" s="10">
        <f>$AC$7</f>
        <v>0.55000000000000004</v>
      </c>
      <c r="S21" s="15">
        <f>TRUNC($X$17*R21)</f>
        <v>8525</v>
      </c>
      <c r="T21" s="6">
        <f>TRUNC(S21/$D21)</f>
        <v>106</v>
      </c>
      <c r="U21" s="7">
        <f>TRUNC(T21*$E21/60)</f>
        <v>106</v>
      </c>
      <c r="V21" s="6">
        <f t="shared" ref="V21:V25" si="17">TRUNC(T21/2)</f>
        <v>53</v>
      </c>
      <c r="W21" s="7">
        <f>TRUNC(V21*$E21/60)</f>
        <v>53</v>
      </c>
    </row>
    <row r="22" spans="2:24">
      <c r="B22" s="17" t="s">
        <v>28</v>
      </c>
      <c r="C22" s="17"/>
      <c r="D22" s="16">
        <v>40</v>
      </c>
      <c r="E22" s="2">
        <v>20</v>
      </c>
      <c r="F22" s="10">
        <f>$AA$8</f>
        <v>0.2</v>
      </c>
      <c r="G22" s="15">
        <f t="shared" ref="G22:G25" si="18">TRUNC($X$17*F22)</f>
        <v>3100</v>
      </c>
      <c r="H22" s="6">
        <f t="shared" ref="H22:H25" si="19">TRUNC(G22/$D22)</f>
        <v>77</v>
      </c>
      <c r="I22" s="7">
        <f t="shared" ref="I22:I25" si="20">TRUNC(H22*$E22/60)</f>
        <v>25</v>
      </c>
      <c r="J22" s="6">
        <f t="shared" si="15"/>
        <v>38</v>
      </c>
      <c r="K22" s="7">
        <f t="shared" ref="K22:K25" si="21">TRUNC(J22*$E22/60)</f>
        <v>12</v>
      </c>
      <c r="L22" s="10">
        <f>$AB$8</f>
        <v>0.15</v>
      </c>
      <c r="M22" s="15">
        <f t="shared" ref="M22:M25" si="22">TRUNC($X$17*L22)</f>
        <v>2325</v>
      </c>
      <c r="N22" s="6">
        <f t="shared" ref="N22:N25" si="23">TRUNC(M22/$D22)</f>
        <v>58</v>
      </c>
      <c r="O22" s="7">
        <f t="shared" ref="O22:O25" si="24">TRUNC(N22*$E22/60)</f>
        <v>19</v>
      </c>
      <c r="P22" s="6">
        <f t="shared" si="16"/>
        <v>29</v>
      </c>
      <c r="Q22" s="7">
        <f t="shared" ref="Q22:Q25" si="25">TRUNC(P22*$E22/60)</f>
        <v>9</v>
      </c>
      <c r="R22" s="10">
        <f>$AC$8</f>
        <v>0.15</v>
      </c>
      <c r="S22" s="15">
        <f t="shared" ref="S22:S25" si="26">TRUNC($X$17*R22)</f>
        <v>2325</v>
      </c>
      <c r="T22" s="6">
        <f t="shared" ref="T22:T25" si="27">TRUNC(S22/$D22)</f>
        <v>58</v>
      </c>
      <c r="U22" s="7">
        <f t="shared" ref="U22:U25" si="28">TRUNC(T22*$E22/60)</f>
        <v>19</v>
      </c>
      <c r="V22" s="6">
        <f t="shared" si="17"/>
        <v>29</v>
      </c>
      <c r="W22" s="7">
        <f t="shared" ref="W22:W25" si="29">TRUNC(V22*$E22/60)</f>
        <v>9</v>
      </c>
    </row>
    <row r="23" spans="2:24">
      <c r="B23" s="17" t="s">
        <v>29</v>
      </c>
      <c r="C23" s="17"/>
      <c r="D23" s="16">
        <v>80</v>
      </c>
      <c r="E23" s="2">
        <v>60</v>
      </c>
      <c r="F23" s="10">
        <f>$AA$9</f>
        <v>0.1</v>
      </c>
      <c r="G23" s="15">
        <f t="shared" si="18"/>
        <v>1550</v>
      </c>
      <c r="H23" s="6">
        <f t="shared" si="19"/>
        <v>19</v>
      </c>
      <c r="I23" s="7">
        <f t="shared" si="20"/>
        <v>19</v>
      </c>
      <c r="J23" s="6">
        <f t="shared" si="15"/>
        <v>9</v>
      </c>
      <c r="K23" s="7">
        <f t="shared" si="21"/>
        <v>9</v>
      </c>
      <c r="L23" s="10">
        <f>$AB$9</f>
        <v>0.4</v>
      </c>
      <c r="M23" s="15">
        <f t="shared" si="22"/>
        <v>6200</v>
      </c>
      <c r="N23" s="6">
        <f t="shared" si="23"/>
        <v>77</v>
      </c>
      <c r="O23" s="7">
        <f t="shared" si="24"/>
        <v>77</v>
      </c>
      <c r="P23" s="6">
        <f t="shared" si="16"/>
        <v>38</v>
      </c>
      <c r="Q23" s="7">
        <f t="shared" si="25"/>
        <v>38</v>
      </c>
      <c r="R23" s="10">
        <f>$AC$9</f>
        <v>0.1</v>
      </c>
      <c r="S23" s="15">
        <f t="shared" si="26"/>
        <v>1550</v>
      </c>
      <c r="T23" s="6">
        <f t="shared" si="27"/>
        <v>19</v>
      </c>
      <c r="U23" s="7">
        <f t="shared" si="28"/>
        <v>19</v>
      </c>
      <c r="V23" s="6">
        <f t="shared" si="17"/>
        <v>9</v>
      </c>
      <c r="W23" s="7">
        <f t="shared" si="29"/>
        <v>9</v>
      </c>
    </row>
    <row r="24" spans="2:24">
      <c r="B24" s="17" t="s">
        <v>24</v>
      </c>
      <c r="C24" s="17"/>
      <c r="D24" s="16">
        <v>20</v>
      </c>
      <c r="E24" s="2">
        <v>20</v>
      </c>
      <c r="F24" s="10">
        <f>$AA$10</f>
        <v>0.05</v>
      </c>
      <c r="G24" s="15">
        <f t="shared" si="18"/>
        <v>775</v>
      </c>
      <c r="H24" s="6">
        <f t="shared" si="19"/>
        <v>38</v>
      </c>
      <c r="I24" s="7">
        <f t="shared" si="20"/>
        <v>12</v>
      </c>
      <c r="J24" s="6">
        <f t="shared" si="15"/>
        <v>19</v>
      </c>
      <c r="K24" s="7">
        <f t="shared" si="21"/>
        <v>6</v>
      </c>
      <c r="L24" s="10">
        <f>$AB$10</f>
        <v>0.05</v>
      </c>
      <c r="M24" s="15">
        <f t="shared" si="22"/>
        <v>775</v>
      </c>
      <c r="N24" s="6">
        <f t="shared" si="23"/>
        <v>38</v>
      </c>
      <c r="O24" s="7">
        <f t="shared" si="24"/>
        <v>12</v>
      </c>
      <c r="P24" s="6">
        <f t="shared" si="16"/>
        <v>19</v>
      </c>
      <c r="Q24" s="7">
        <f t="shared" si="25"/>
        <v>6</v>
      </c>
      <c r="R24" s="10">
        <f>$AC$10</f>
        <v>0.15</v>
      </c>
      <c r="S24" s="15">
        <f t="shared" si="26"/>
        <v>2325</v>
      </c>
      <c r="T24" s="6">
        <f t="shared" si="27"/>
        <v>116</v>
      </c>
      <c r="U24" s="7">
        <f t="shared" si="28"/>
        <v>38</v>
      </c>
      <c r="V24" s="6">
        <f t="shared" si="17"/>
        <v>58</v>
      </c>
      <c r="W24" s="7">
        <f t="shared" si="29"/>
        <v>19</v>
      </c>
    </row>
    <row r="25" spans="2:24">
      <c r="B25" s="17" t="s">
        <v>25</v>
      </c>
      <c r="C25" s="17"/>
      <c r="D25" s="16">
        <v>20</v>
      </c>
      <c r="E25" s="2">
        <v>20</v>
      </c>
      <c r="F25" s="10">
        <f>$AA$11</f>
        <v>0.03</v>
      </c>
      <c r="G25" s="15">
        <f t="shared" si="18"/>
        <v>465</v>
      </c>
      <c r="H25" s="6">
        <f t="shared" si="19"/>
        <v>23</v>
      </c>
      <c r="I25" s="7">
        <f t="shared" si="20"/>
        <v>7</v>
      </c>
      <c r="J25" s="6">
        <f t="shared" si="15"/>
        <v>11</v>
      </c>
      <c r="K25" s="7">
        <f t="shared" si="21"/>
        <v>3</v>
      </c>
      <c r="L25" s="10">
        <f>$AB$11</f>
        <v>0.03</v>
      </c>
      <c r="M25" s="15">
        <f t="shared" si="22"/>
        <v>465</v>
      </c>
      <c r="N25" s="6">
        <f t="shared" si="23"/>
        <v>23</v>
      </c>
      <c r="O25" s="7">
        <f t="shared" si="24"/>
        <v>7</v>
      </c>
      <c r="P25" s="6">
        <f t="shared" si="16"/>
        <v>11</v>
      </c>
      <c r="Q25" s="7">
        <f t="shared" si="25"/>
        <v>3</v>
      </c>
      <c r="R25" s="10">
        <f>$AC$11</f>
        <v>0.05</v>
      </c>
      <c r="S25" s="15">
        <f t="shared" si="26"/>
        <v>775</v>
      </c>
      <c r="T25" s="6">
        <f t="shared" si="27"/>
        <v>38</v>
      </c>
      <c r="U25" s="7">
        <f t="shared" si="28"/>
        <v>12</v>
      </c>
      <c r="V25" s="6">
        <f t="shared" si="17"/>
        <v>19</v>
      </c>
      <c r="W25" s="7">
        <f t="shared" si="29"/>
        <v>6</v>
      </c>
    </row>
    <row r="26" spans="2:24">
      <c r="B26" s="17" t="s">
        <v>30</v>
      </c>
      <c r="C26" s="17"/>
      <c r="D26" s="17"/>
      <c r="E26" s="2"/>
      <c r="F26" s="136">
        <f>$AA$12</f>
        <v>500</v>
      </c>
      <c r="G26" s="137"/>
      <c r="H26" s="11" t="s">
        <v>2</v>
      </c>
      <c r="I26" s="12" t="s">
        <v>2</v>
      </c>
      <c r="J26" s="11" t="s">
        <v>2</v>
      </c>
      <c r="K26" s="12" t="s">
        <v>2</v>
      </c>
      <c r="L26" s="136">
        <f>$AA$12</f>
        <v>500</v>
      </c>
      <c r="M26" s="137"/>
      <c r="N26" s="11" t="s">
        <v>2</v>
      </c>
      <c r="O26" s="12" t="s">
        <v>2</v>
      </c>
      <c r="P26" s="11" t="s">
        <v>2</v>
      </c>
      <c r="Q26" s="12" t="s">
        <v>2</v>
      </c>
      <c r="R26" s="136">
        <f>$AA$12</f>
        <v>500</v>
      </c>
      <c r="S26" s="137"/>
      <c r="T26" s="11" t="s">
        <v>2</v>
      </c>
      <c r="U26" s="12" t="s">
        <v>2</v>
      </c>
      <c r="V26" s="11" t="s">
        <v>2</v>
      </c>
      <c r="W26" s="12" t="s">
        <v>2</v>
      </c>
    </row>
    <row r="30" spans="2:24">
      <c r="X30" s="13" t="s">
        <v>23</v>
      </c>
    </row>
    <row r="31" spans="2:24" ht="25.2">
      <c r="B31" s="140" t="s">
        <v>3</v>
      </c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">
        <f>(32000-$F40)</f>
        <v>31500</v>
      </c>
    </row>
    <row r="32" spans="2:24">
      <c r="B32" s="17"/>
      <c r="C32" s="17"/>
      <c r="D32" s="17"/>
      <c r="E32" s="17"/>
      <c r="F32" s="141" t="s">
        <v>63</v>
      </c>
      <c r="G32" s="142"/>
      <c r="H32" s="142"/>
      <c r="I32" s="142"/>
      <c r="J32" s="142"/>
      <c r="K32" s="143"/>
      <c r="L32" s="144" t="s">
        <v>21</v>
      </c>
      <c r="M32" s="145"/>
      <c r="N32" s="145"/>
      <c r="O32" s="145"/>
      <c r="P32" s="145"/>
      <c r="Q32" s="146"/>
      <c r="R32" s="147" t="s">
        <v>12</v>
      </c>
      <c r="S32" s="148"/>
      <c r="T32" s="148"/>
      <c r="U32" s="148"/>
      <c r="V32" s="148"/>
      <c r="W32" s="149"/>
    </row>
    <row r="33" spans="2:24" ht="57.6">
      <c r="B33" s="17"/>
      <c r="C33" s="17"/>
      <c r="D33" s="2" t="s">
        <v>43</v>
      </c>
      <c r="E33" s="2" t="s">
        <v>44</v>
      </c>
      <c r="F33" s="2" t="s">
        <v>34</v>
      </c>
      <c r="G33" s="2" t="s">
        <v>35</v>
      </c>
      <c r="H33" s="138" t="s">
        <v>45</v>
      </c>
      <c r="I33" s="139"/>
      <c r="J33" s="138" t="s">
        <v>37</v>
      </c>
      <c r="K33" s="139"/>
      <c r="L33" s="2" t="s">
        <v>56</v>
      </c>
      <c r="M33" s="2" t="s">
        <v>35</v>
      </c>
      <c r="N33" s="138" t="s">
        <v>45</v>
      </c>
      <c r="O33" s="139"/>
      <c r="P33" s="138" t="s">
        <v>37</v>
      </c>
      <c r="Q33" s="139"/>
      <c r="R33" s="2" t="s">
        <v>34</v>
      </c>
      <c r="S33" s="2" t="s">
        <v>35</v>
      </c>
      <c r="T33" s="138" t="s">
        <v>45</v>
      </c>
      <c r="U33" s="139"/>
      <c r="V33" s="138" t="s">
        <v>37</v>
      </c>
      <c r="W33" s="139"/>
    </row>
    <row r="34" spans="2:24">
      <c r="B34" s="17"/>
      <c r="C34" s="17"/>
      <c r="D34" s="16"/>
      <c r="E34" s="2"/>
      <c r="F34" s="16"/>
      <c r="G34" s="16"/>
      <c r="H34" s="16" t="s">
        <v>38</v>
      </c>
      <c r="I34" s="2" t="s">
        <v>39</v>
      </c>
      <c r="J34" s="16" t="s">
        <v>61</v>
      </c>
      <c r="K34" s="2" t="s">
        <v>39</v>
      </c>
      <c r="L34" s="16"/>
      <c r="M34" s="16"/>
      <c r="N34" s="16" t="s">
        <v>38</v>
      </c>
      <c r="O34" s="2" t="s">
        <v>39</v>
      </c>
      <c r="P34" s="16" t="s">
        <v>61</v>
      </c>
      <c r="Q34" s="2" t="s">
        <v>39</v>
      </c>
      <c r="R34" s="16"/>
      <c r="S34" s="16"/>
      <c r="T34" s="16" t="s">
        <v>38</v>
      </c>
      <c r="U34" s="2" t="s">
        <v>39</v>
      </c>
      <c r="V34" s="16" t="s">
        <v>61</v>
      </c>
      <c r="W34" s="2" t="s">
        <v>39</v>
      </c>
    </row>
    <row r="35" spans="2:24">
      <c r="B35" s="17" t="s">
        <v>27</v>
      </c>
      <c r="C35" s="17"/>
      <c r="D35" s="16">
        <v>80</v>
      </c>
      <c r="E35" s="2">
        <v>60</v>
      </c>
      <c r="F35" s="10">
        <f>$AA$7</f>
        <v>0.62</v>
      </c>
      <c r="G35" s="15">
        <f>TRUNC($X$31*F35)</f>
        <v>19530</v>
      </c>
      <c r="H35" s="6">
        <f>TRUNC(G35/$D35)</f>
        <v>244</v>
      </c>
      <c r="I35" s="7">
        <f>TRUNC(H35*$E35/60)</f>
        <v>244</v>
      </c>
      <c r="J35" s="6">
        <f t="shared" ref="J35:J39" si="30">TRUNC(H35/2)</f>
        <v>122</v>
      </c>
      <c r="K35" s="7">
        <f>TRUNC(J35*$E35/60)</f>
        <v>122</v>
      </c>
      <c r="L35" s="10">
        <f>$AB$7</f>
        <v>0.37</v>
      </c>
      <c r="M35" s="15">
        <f>TRUNC($X$31*L35)</f>
        <v>11655</v>
      </c>
      <c r="N35" s="6">
        <f>TRUNC(M35/$D35)</f>
        <v>145</v>
      </c>
      <c r="O35" s="7">
        <f>TRUNC(N35*$E35/60)</f>
        <v>145</v>
      </c>
      <c r="P35" s="6">
        <f t="shared" ref="P35:P39" si="31">TRUNC(N35/2)</f>
        <v>72</v>
      </c>
      <c r="Q35" s="7">
        <f>TRUNC(P35*$E35/60)</f>
        <v>72</v>
      </c>
      <c r="R35" s="10">
        <f>$AC$7</f>
        <v>0.55000000000000004</v>
      </c>
      <c r="S35" s="15">
        <f>TRUNC($X$31*R35)</f>
        <v>17325</v>
      </c>
      <c r="T35" s="6">
        <f>TRUNC(S35/$D35)</f>
        <v>216</v>
      </c>
      <c r="U35" s="7">
        <f>TRUNC(T35*$E35/60)</f>
        <v>216</v>
      </c>
      <c r="V35" s="6">
        <f t="shared" ref="V35:V39" si="32">TRUNC(T35/2)</f>
        <v>108</v>
      </c>
      <c r="W35" s="7">
        <f>TRUNC(V35*$E35/60)</f>
        <v>108</v>
      </c>
    </row>
    <row r="36" spans="2:24">
      <c r="B36" s="17" t="s">
        <v>28</v>
      </c>
      <c r="C36" s="17"/>
      <c r="D36" s="16">
        <v>40</v>
      </c>
      <c r="E36" s="2">
        <v>20</v>
      </c>
      <c r="F36" s="10">
        <f>$AA$8</f>
        <v>0.2</v>
      </c>
      <c r="G36" s="15">
        <f t="shared" ref="G36:G39" si="33">TRUNC($X$31*F36)</f>
        <v>6300</v>
      </c>
      <c r="H36" s="6">
        <f t="shared" ref="H36:H39" si="34">TRUNC(G36/$D36)</f>
        <v>157</v>
      </c>
      <c r="I36" s="7">
        <f t="shared" ref="I36:I39" si="35">TRUNC(H36*$E36/60)</f>
        <v>52</v>
      </c>
      <c r="J36" s="6">
        <f t="shared" si="30"/>
        <v>78</v>
      </c>
      <c r="K36" s="7">
        <f t="shared" ref="K36:K39" si="36">TRUNC(J36*$E36/60)</f>
        <v>26</v>
      </c>
      <c r="L36" s="10">
        <f>$AB$8</f>
        <v>0.15</v>
      </c>
      <c r="M36" s="15">
        <f t="shared" ref="M36:M39" si="37">TRUNC($X$31*L36)</f>
        <v>4725</v>
      </c>
      <c r="N36" s="6">
        <f t="shared" ref="N36:N39" si="38">TRUNC(M36/$D36)</f>
        <v>118</v>
      </c>
      <c r="O36" s="7">
        <f t="shared" ref="O36:O39" si="39">TRUNC(N36*$E36/60)</f>
        <v>39</v>
      </c>
      <c r="P36" s="6">
        <f t="shared" si="31"/>
        <v>59</v>
      </c>
      <c r="Q36" s="7">
        <f t="shared" ref="Q36:Q39" si="40">TRUNC(P36*$E36/60)</f>
        <v>19</v>
      </c>
      <c r="R36" s="10">
        <f>$AC$8</f>
        <v>0.15</v>
      </c>
      <c r="S36" s="15">
        <f t="shared" ref="S36:S39" si="41">TRUNC($X$31*R36)</f>
        <v>4725</v>
      </c>
      <c r="T36" s="6">
        <f t="shared" ref="T36:T39" si="42">TRUNC(S36/$D36)</f>
        <v>118</v>
      </c>
      <c r="U36" s="7">
        <f t="shared" ref="U36:U39" si="43">TRUNC(T36*$E36/60)</f>
        <v>39</v>
      </c>
      <c r="V36" s="6">
        <f t="shared" si="32"/>
        <v>59</v>
      </c>
      <c r="W36" s="7">
        <f t="shared" ref="W36:W39" si="44">TRUNC(V36*$E36/60)</f>
        <v>19</v>
      </c>
    </row>
    <row r="37" spans="2:24">
      <c r="B37" s="17" t="s">
        <v>29</v>
      </c>
      <c r="C37" s="17"/>
      <c r="D37" s="16">
        <v>80</v>
      </c>
      <c r="E37" s="2">
        <v>60</v>
      </c>
      <c r="F37" s="10">
        <f>$AA$9</f>
        <v>0.1</v>
      </c>
      <c r="G37" s="15">
        <f t="shared" si="33"/>
        <v>3150</v>
      </c>
      <c r="H37" s="6">
        <f t="shared" si="34"/>
        <v>39</v>
      </c>
      <c r="I37" s="7">
        <f t="shared" si="35"/>
        <v>39</v>
      </c>
      <c r="J37" s="6">
        <f t="shared" si="30"/>
        <v>19</v>
      </c>
      <c r="K37" s="7">
        <f t="shared" si="36"/>
        <v>19</v>
      </c>
      <c r="L37" s="10">
        <f>$AB$9</f>
        <v>0.4</v>
      </c>
      <c r="M37" s="15">
        <f t="shared" si="37"/>
        <v>12600</v>
      </c>
      <c r="N37" s="6">
        <f t="shared" si="38"/>
        <v>157</v>
      </c>
      <c r="O37" s="7">
        <f t="shared" si="39"/>
        <v>157</v>
      </c>
      <c r="P37" s="6">
        <f t="shared" si="31"/>
        <v>78</v>
      </c>
      <c r="Q37" s="7">
        <f t="shared" si="40"/>
        <v>78</v>
      </c>
      <c r="R37" s="10">
        <f>$AC$9</f>
        <v>0.1</v>
      </c>
      <c r="S37" s="15">
        <f t="shared" si="41"/>
        <v>3150</v>
      </c>
      <c r="T37" s="6">
        <f t="shared" si="42"/>
        <v>39</v>
      </c>
      <c r="U37" s="7">
        <f t="shared" si="43"/>
        <v>39</v>
      </c>
      <c r="V37" s="6">
        <f t="shared" si="32"/>
        <v>19</v>
      </c>
      <c r="W37" s="7">
        <f t="shared" si="44"/>
        <v>19</v>
      </c>
    </row>
    <row r="38" spans="2:24">
      <c r="B38" s="17" t="s">
        <v>24</v>
      </c>
      <c r="C38" s="17"/>
      <c r="D38" s="16">
        <v>20</v>
      </c>
      <c r="E38" s="2">
        <v>20</v>
      </c>
      <c r="F38" s="10">
        <f>$AA$10</f>
        <v>0.05</v>
      </c>
      <c r="G38" s="15">
        <f t="shared" si="33"/>
        <v>1575</v>
      </c>
      <c r="H38" s="6">
        <f t="shared" si="34"/>
        <v>78</v>
      </c>
      <c r="I38" s="7">
        <f t="shared" si="35"/>
        <v>26</v>
      </c>
      <c r="J38" s="6">
        <f t="shared" si="30"/>
        <v>39</v>
      </c>
      <c r="K38" s="7">
        <f t="shared" si="36"/>
        <v>13</v>
      </c>
      <c r="L38" s="10">
        <f>$AB$10</f>
        <v>0.05</v>
      </c>
      <c r="M38" s="15">
        <f t="shared" si="37"/>
        <v>1575</v>
      </c>
      <c r="N38" s="6">
        <f t="shared" si="38"/>
        <v>78</v>
      </c>
      <c r="O38" s="7">
        <f t="shared" si="39"/>
        <v>26</v>
      </c>
      <c r="P38" s="6">
        <f t="shared" si="31"/>
        <v>39</v>
      </c>
      <c r="Q38" s="7">
        <f t="shared" si="40"/>
        <v>13</v>
      </c>
      <c r="R38" s="10">
        <f>$AC$10</f>
        <v>0.15</v>
      </c>
      <c r="S38" s="15">
        <f t="shared" si="41"/>
        <v>4725</v>
      </c>
      <c r="T38" s="6">
        <f t="shared" si="42"/>
        <v>236</v>
      </c>
      <c r="U38" s="7">
        <f t="shared" si="43"/>
        <v>78</v>
      </c>
      <c r="V38" s="6">
        <f t="shared" si="32"/>
        <v>118</v>
      </c>
      <c r="W38" s="7">
        <f t="shared" si="44"/>
        <v>39</v>
      </c>
    </row>
    <row r="39" spans="2:24">
      <c r="B39" s="17" t="s">
        <v>25</v>
      </c>
      <c r="C39" s="17"/>
      <c r="D39" s="16">
        <v>20</v>
      </c>
      <c r="E39" s="2">
        <v>20</v>
      </c>
      <c r="F39" s="10">
        <f>$AA$11</f>
        <v>0.03</v>
      </c>
      <c r="G39" s="15">
        <f t="shared" si="33"/>
        <v>945</v>
      </c>
      <c r="H39" s="6">
        <f t="shared" si="34"/>
        <v>47</v>
      </c>
      <c r="I39" s="7">
        <f t="shared" si="35"/>
        <v>15</v>
      </c>
      <c r="J39" s="6">
        <f t="shared" si="30"/>
        <v>23</v>
      </c>
      <c r="K39" s="7">
        <f t="shared" si="36"/>
        <v>7</v>
      </c>
      <c r="L39" s="10">
        <f>$AB$11</f>
        <v>0.03</v>
      </c>
      <c r="M39" s="15">
        <f t="shared" si="37"/>
        <v>945</v>
      </c>
      <c r="N39" s="6">
        <f t="shared" si="38"/>
        <v>47</v>
      </c>
      <c r="O39" s="7">
        <f t="shared" si="39"/>
        <v>15</v>
      </c>
      <c r="P39" s="6">
        <f t="shared" si="31"/>
        <v>23</v>
      </c>
      <c r="Q39" s="7">
        <f t="shared" si="40"/>
        <v>7</v>
      </c>
      <c r="R39" s="10">
        <f>$AC$11</f>
        <v>0.05</v>
      </c>
      <c r="S39" s="15">
        <f t="shared" si="41"/>
        <v>1575</v>
      </c>
      <c r="T39" s="6">
        <f t="shared" si="42"/>
        <v>78</v>
      </c>
      <c r="U39" s="7">
        <f t="shared" si="43"/>
        <v>26</v>
      </c>
      <c r="V39" s="6">
        <f t="shared" si="32"/>
        <v>39</v>
      </c>
      <c r="W39" s="7">
        <f t="shared" si="44"/>
        <v>13</v>
      </c>
    </row>
    <row r="40" spans="2:24">
      <c r="B40" s="17" t="s">
        <v>30</v>
      </c>
      <c r="C40" s="17"/>
      <c r="D40" s="17"/>
      <c r="E40" s="2"/>
      <c r="F40" s="136">
        <f>$AA$12</f>
        <v>500</v>
      </c>
      <c r="G40" s="137"/>
      <c r="H40" s="11" t="s">
        <v>2</v>
      </c>
      <c r="I40" s="12" t="s">
        <v>50</v>
      </c>
      <c r="J40" s="11" t="s">
        <v>50</v>
      </c>
      <c r="K40" s="12" t="s">
        <v>50</v>
      </c>
      <c r="L40" s="136">
        <f>$AA$12</f>
        <v>500</v>
      </c>
      <c r="M40" s="137"/>
      <c r="N40" s="11" t="s">
        <v>50</v>
      </c>
      <c r="O40" s="12" t="s">
        <v>50</v>
      </c>
      <c r="P40" s="11" t="s">
        <v>50</v>
      </c>
      <c r="Q40" s="12" t="s">
        <v>2</v>
      </c>
      <c r="R40" s="136">
        <f>$AA$12</f>
        <v>500</v>
      </c>
      <c r="S40" s="137"/>
      <c r="T40" s="11" t="s">
        <v>50</v>
      </c>
      <c r="U40" s="12" t="s">
        <v>2</v>
      </c>
      <c r="V40" s="11" t="s">
        <v>50</v>
      </c>
      <c r="W40" s="12" t="s">
        <v>50</v>
      </c>
    </row>
    <row r="44" spans="2:24">
      <c r="X44" s="13" t="s">
        <v>52</v>
      </c>
    </row>
    <row r="45" spans="2:24" ht="25.2">
      <c r="B45" s="140" t="s">
        <v>64</v>
      </c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">
        <f>(64000-$F54)</f>
        <v>63500</v>
      </c>
    </row>
    <row r="46" spans="2:24">
      <c r="B46" s="17"/>
      <c r="C46" s="17"/>
      <c r="D46" s="17"/>
      <c r="E46" s="17"/>
      <c r="F46" s="141" t="s">
        <v>63</v>
      </c>
      <c r="G46" s="142"/>
      <c r="H46" s="142"/>
      <c r="I46" s="142"/>
      <c r="J46" s="142"/>
      <c r="K46" s="143"/>
      <c r="L46" s="144" t="s">
        <v>21</v>
      </c>
      <c r="M46" s="145"/>
      <c r="N46" s="145"/>
      <c r="O46" s="145"/>
      <c r="P46" s="145"/>
      <c r="Q46" s="146"/>
      <c r="R46" s="147" t="s">
        <v>65</v>
      </c>
      <c r="S46" s="148"/>
      <c r="T46" s="148"/>
      <c r="U46" s="148"/>
      <c r="V46" s="148"/>
      <c r="W46" s="149"/>
    </row>
    <row r="47" spans="2:24" ht="57.6">
      <c r="B47" s="17"/>
      <c r="C47" s="17"/>
      <c r="D47" s="2" t="s">
        <v>43</v>
      </c>
      <c r="E47" s="2" t="s">
        <v>44</v>
      </c>
      <c r="F47" s="2" t="s">
        <v>34</v>
      </c>
      <c r="G47" s="2" t="s">
        <v>57</v>
      </c>
      <c r="H47" s="138" t="s">
        <v>45</v>
      </c>
      <c r="I47" s="139"/>
      <c r="J47" s="138" t="s">
        <v>59</v>
      </c>
      <c r="K47" s="139"/>
      <c r="L47" s="2" t="s">
        <v>34</v>
      </c>
      <c r="M47" s="2" t="s">
        <v>57</v>
      </c>
      <c r="N47" s="138" t="s">
        <v>58</v>
      </c>
      <c r="O47" s="139"/>
      <c r="P47" s="138" t="s">
        <v>37</v>
      </c>
      <c r="Q47" s="139"/>
      <c r="R47" s="2" t="s">
        <v>34</v>
      </c>
      <c r="S47" s="2" t="s">
        <v>35</v>
      </c>
      <c r="T47" s="138" t="s">
        <v>45</v>
      </c>
      <c r="U47" s="139"/>
      <c r="V47" s="138" t="s">
        <v>37</v>
      </c>
      <c r="W47" s="139"/>
    </row>
    <row r="48" spans="2:24">
      <c r="B48" s="17"/>
      <c r="C48" s="17"/>
      <c r="D48" s="16"/>
      <c r="E48" s="2"/>
      <c r="F48" s="16"/>
      <c r="G48" s="16"/>
      <c r="H48" s="16" t="s">
        <v>61</v>
      </c>
      <c r="I48" s="2" t="s">
        <v>39</v>
      </c>
      <c r="J48" s="16" t="s">
        <v>38</v>
      </c>
      <c r="K48" s="2" t="s">
        <v>39</v>
      </c>
      <c r="L48" s="16"/>
      <c r="M48" s="16"/>
      <c r="N48" s="16" t="s">
        <v>61</v>
      </c>
      <c r="O48" s="2" t="s">
        <v>62</v>
      </c>
      <c r="P48" s="16" t="s">
        <v>61</v>
      </c>
      <c r="Q48" s="2" t="s">
        <v>62</v>
      </c>
      <c r="R48" s="16"/>
      <c r="S48" s="16"/>
      <c r="T48" s="16" t="s">
        <v>61</v>
      </c>
      <c r="U48" s="2" t="s">
        <v>62</v>
      </c>
      <c r="V48" s="16" t="s">
        <v>61</v>
      </c>
      <c r="W48" s="2" t="s">
        <v>39</v>
      </c>
    </row>
    <row r="49" spans="2:23">
      <c r="B49" s="17" t="s">
        <v>27</v>
      </c>
      <c r="C49" s="17"/>
      <c r="D49" s="16">
        <v>80</v>
      </c>
      <c r="E49" s="2">
        <v>60</v>
      </c>
      <c r="F49" s="10">
        <f>$AA$7</f>
        <v>0.62</v>
      </c>
      <c r="G49" s="15">
        <f>TRUNC($X$45*F49)</f>
        <v>39370</v>
      </c>
      <c r="H49" s="6">
        <f>TRUNC(G49/$D49)</f>
        <v>492</v>
      </c>
      <c r="I49" s="7">
        <f>TRUNC(H49*$E49/60)</f>
        <v>492</v>
      </c>
      <c r="J49" s="6">
        <f t="shared" ref="J49:J53" si="45">TRUNC(H49/2)</f>
        <v>246</v>
      </c>
      <c r="K49" s="7">
        <f>TRUNC(J49*$E49/60)</f>
        <v>246</v>
      </c>
      <c r="L49" s="10">
        <f>$AB$7</f>
        <v>0.37</v>
      </c>
      <c r="M49" s="15">
        <f>TRUNC($X$45*L49)</f>
        <v>23495</v>
      </c>
      <c r="N49" s="6">
        <f>TRUNC(M49/$D49)</f>
        <v>293</v>
      </c>
      <c r="O49" s="7">
        <f>TRUNC(N49*$E49/60)</f>
        <v>293</v>
      </c>
      <c r="P49" s="6">
        <f t="shared" ref="P49:P53" si="46">TRUNC(N49/2)</f>
        <v>146</v>
      </c>
      <c r="Q49" s="7">
        <f>TRUNC(P49*$E49/60)</f>
        <v>146</v>
      </c>
      <c r="R49" s="10">
        <f>$AC$7</f>
        <v>0.55000000000000004</v>
      </c>
      <c r="S49" s="15">
        <f>TRUNC($X$45*R49)</f>
        <v>34925</v>
      </c>
      <c r="T49" s="6">
        <f>TRUNC(S49/$D49)</f>
        <v>436</v>
      </c>
      <c r="U49" s="7">
        <f>TRUNC(T49*$E49/60)</f>
        <v>436</v>
      </c>
      <c r="V49" s="6">
        <f t="shared" ref="V49:V53" si="47">TRUNC(T49/2)</f>
        <v>218</v>
      </c>
      <c r="W49" s="7">
        <f>TRUNC(V49*$E49/60)</f>
        <v>218</v>
      </c>
    </row>
    <row r="50" spans="2:23">
      <c r="B50" s="17" t="s">
        <v>28</v>
      </c>
      <c r="C50" s="17"/>
      <c r="D50" s="16">
        <v>40</v>
      </c>
      <c r="E50" s="2">
        <v>20</v>
      </c>
      <c r="F50" s="10">
        <f>$AA$8</f>
        <v>0.2</v>
      </c>
      <c r="G50" s="15">
        <f t="shared" ref="G50:G53" si="48">TRUNC($X$45*F50)</f>
        <v>12700</v>
      </c>
      <c r="H50" s="6">
        <f t="shared" ref="H50:H53" si="49">TRUNC(G50/$D50)</f>
        <v>317</v>
      </c>
      <c r="I50" s="7">
        <f t="shared" ref="I50:I53" si="50">TRUNC(H50*$E50/60)</f>
        <v>105</v>
      </c>
      <c r="J50" s="6">
        <f t="shared" si="45"/>
        <v>158</v>
      </c>
      <c r="K50" s="7">
        <f t="shared" ref="K50:K53" si="51">TRUNC(J50*$E50/60)</f>
        <v>52</v>
      </c>
      <c r="L50" s="10">
        <f>$AB$8</f>
        <v>0.15</v>
      </c>
      <c r="M50" s="15">
        <f t="shared" ref="M50:M53" si="52">TRUNC($X$45*L50)</f>
        <v>9525</v>
      </c>
      <c r="N50" s="6">
        <f t="shared" ref="N50:N53" si="53">TRUNC(M50/$D50)</f>
        <v>238</v>
      </c>
      <c r="O50" s="7">
        <f t="shared" ref="O50:O53" si="54">TRUNC(N50*$E50/60)</f>
        <v>79</v>
      </c>
      <c r="P50" s="6">
        <f t="shared" si="46"/>
        <v>119</v>
      </c>
      <c r="Q50" s="7">
        <f t="shared" ref="Q50:Q53" si="55">TRUNC(P50*$E50/60)</f>
        <v>39</v>
      </c>
      <c r="R50" s="10">
        <f>$AC$8</f>
        <v>0.15</v>
      </c>
      <c r="S50" s="15">
        <f t="shared" ref="S50:S53" si="56">TRUNC($X$45*R50)</f>
        <v>9525</v>
      </c>
      <c r="T50" s="6">
        <f t="shared" ref="T50:T53" si="57">TRUNC(S50/$D50)</f>
        <v>238</v>
      </c>
      <c r="U50" s="7">
        <f t="shared" ref="U50:U53" si="58">TRUNC(T50*$E50/60)</f>
        <v>79</v>
      </c>
      <c r="V50" s="6">
        <f t="shared" si="47"/>
        <v>119</v>
      </c>
      <c r="W50" s="7">
        <f t="shared" ref="W50:W53" si="59">TRUNC(V50*$E50/60)</f>
        <v>39</v>
      </c>
    </row>
    <row r="51" spans="2:23">
      <c r="B51" s="17" t="s">
        <v>29</v>
      </c>
      <c r="C51" s="17"/>
      <c r="D51" s="16">
        <v>80</v>
      </c>
      <c r="E51" s="2">
        <v>60</v>
      </c>
      <c r="F51" s="10">
        <f>$AA$9</f>
        <v>0.1</v>
      </c>
      <c r="G51" s="15">
        <f t="shared" si="48"/>
        <v>6350</v>
      </c>
      <c r="H51" s="6">
        <f t="shared" si="49"/>
        <v>79</v>
      </c>
      <c r="I51" s="7">
        <f t="shared" si="50"/>
        <v>79</v>
      </c>
      <c r="J51" s="6">
        <f t="shared" si="45"/>
        <v>39</v>
      </c>
      <c r="K51" s="7">
        <f t="shared" si="51"/>
        <v>39</v>
      </c>
      <c r="L51" s="10">
        <f>$AB$9</f>
        <v>0.4</v>
      </c>
      <c r="M51" s="15">
        <f t="shared" si="52"/>
        <v>25400</v>
      </c>
      <c r="N51" s="6">
        <f t="shared" si="53"/>
        <v>317</v>
      </c>
      <c r="O51" s="7">
        <f t="shared" si="54"/>
        <v>317</v>
      </c>
      <c r="P51" s="6">
        <f t="shared" si="46"/>
        <v>158</v>
      </c>
      <c r="Q51" s="7">
        <f t="shared" si="55"/>
        <v>158</v>
      </c>
      <c r="R51" s="10">
        <f>$AC$9</f>
        <v>0.1</v>
      </c>
      <c r="S51" s="15">
        <f t="shared" si="56"/>
        <v>6350</v>
      </c>
      <c r="T51" s="6">
        <f t="shared" si="57"/>
        <v>79</v>
      </c>
      <c r="U51" s="7">
        <f t="shared" si="58"/>
        <v>79</v>
      </c>
      <c r="V51" s="6">
        <f t="shared" si="47"/>
        <v>39</v>
      </c>
      <c r="W51" s="7">
        <f t="shared" si="59"/>
        <v>39</v>
      </c>
    </row>
    <row r="52" spans="2:23">
      <c r="B52" s="17" t="s">
        <v>24</v>
      </c>
      <c r="C52" s="17"/>
      <c r="D52" s="16">
        <v>20</v>
      </c>
      <c r="E52" s="2">
        <v>20</v>
      </c>
      <c r="F52" s="10">
        <f>$AA$10</f>
        <v>0.05</v>
      </c>
      <c r="G52" s="15">
        <f t="shared" si="48"/>
        <v>3175</v>
      </c>
      <c r="H52" s="6">
        <f t="shared" si="49"/>
        <v>158</v>
      </c>
      <c r="I52" s="7">
        <f t="shared" si="50"/>
        <v>52</v>
      </c>
      <c r="J52" s="6">
        <f t="shared" si="45"/>
        <v>79</v>
      </c>
      <c r="K52" s="7">
        <f t="shared" si="51"/>
        <v>26</v>
      </c>
      <c r="L52" s="10">
        <f>$AB$10</f>
        <v>0.05</v>
      </c>
      <c r="M52" s="15">
        <f t="shared" si="52"/>
        <v>3175</v>
      </c>
      <c r="N52" s="6">
        <f t="shared" si="53"/>
        <v>158</v>
      </c>
      <c r="O52" s="7">
        <f t="shared" si="54"/>
        <v>52</v>
      </c>
      <c r="P52" s="6">
        <f t="shared" si="46"/>
        <v>79</v>
      </c>
      <c r="Q52" s="7">
        <f t="shared" si="55"/>
        <v>26</v>
      </c>
      <c r="R52" s="10">
        <f>$AC$10</f>
        <v>0.15</v>
      </c>
      <c r="S52" s="15">
        <f t="shared" si="56"/>
        <v>9525</v>
      </c>
      <c r="T52" s="6">
        <f t="shared" si="57"/>
        <v>476</v>
      </c>
      <c r="U52" s="7">
        <f t="shared" si="58"/>
        <v>158</v>
      </c>
      <c r="V52" s="6">
        <f t="shared" si="47"/>
        <v>238</v>
      </c>
      <c r="W52" s="7">
        <f t="shared" si="59"/>
        <v>79</v>
      </c>
    </row>
    <row r="53" spans="2:23">
      <c r="B53" s="17" t="s">
        <v>25</v>
      </c>
      <c r="C53" s="17"/>
      <c r="D53" s="16">
        <v>20</v>
      </c>
      <c r="E53" s="2">
        <v>20</v>
      </c>
      <c r="F53" s="10">
        <f>$AA$11</f>
        <v>0.03</v>
      </c>
      <c r="G53" s="15">
        <f t="shared" si="48"/>
        <v>1905</v>
      </c>
      <c r="H53" s="6">
        <f t="shared" si="49"/>
        <v>95</v>
      </c>
      <c r="I53" s="7">
        <f t="shared" si="50"/>
        <v>31</v>
      </c>
      <c r="J53" s="6">
        <f t="shared" si="45"/>
        <v>47</v>
      </c>
      <c r="K53" s="7">
        <f t="shared" si="51"/>
        <v>15</v>
      </c>
      <c r="L53" s="10">
        <f>$AB$11</f>
        <v>0.03</v>
      </c>
      <c r="M53" s="15">
        <f t="shared" si="52"/>
        <v>1905</v>
      </c>
      <c r="N53" s="6">
        <f t="shared" si="53"/>
        <v>95</v>
      </c>
      <c r="O53" s="7">
        <f t="shared" si="54"/>
        <v>31</v>
      </c>
      <c r="P53" s="6">
        <f t="shared" si="46"/>
        <v>47</v>
      </c>
      <c r="Q53" s="7">
        <f t="shared" si="55"/>
        <v>15</v>
      </c>
      <c r="R53" s="10">
        <f>$AC$11</f>
        <v>0.05</v>
      </c>
      <c r="S53" s="15">
        <f t="shared" si="56"/>
        <v>3175</v>
      </c>
      <c r="T53" s="6">
        <f t="shared" si="57"/>
        <v>158</v>
      </c>
      <c r="U53" s="7">
        <f t="shared" si="58"/>
        <v>52</v>
      </c>
      <c r="V53" s="6">
        <f t="shared" si="47"/>
        <v>79</v>
      </c>
      <c r="W53" s="7">
        <f t="shared" si="59"/>
        <v>26</v>
      </c>
    </row>
    <row r="54" spans="2:23">
      <c r="B54" s="17" t="s">
        <v>30</v>
      </c>
      <c r="C54" s="17"/>
      <c r="D54" s="17"/>
      <c r="E54" s="2"/>
      <c r="F54" s="136">
        <f>$AA$12</f>
        <v>500</v>
      </c>
      <c r="G54" s="137"/>
      <c r="H54" s="11" t="s">
        <v>2</v>
      </c>
      <c r="I54" s="12" t="s">
        <v>2</v>
      </c>
      <c r="J54" s="11" t="s">
        <v>2</v>
      </c>
      <c r="K54" s="12" t="s">
        <v>2</v>
      </c>
      <c r="L54" s="136">
        <f>$AA$12</f>
        <v>500</v>
      </c>
      <c r="M54" s="137"/>
      <c r="N54" s="11" t="s">
        <v>2</v>
      </c>
      <c r="O54" s="12" t="s">
        <v>2</v>
      </c>
      <c r="P54" s="11" t="s">
        <v>2</v>
      </c>
      <c r="Q54" s="12" t="s">
        <v>2</v>
      </c>
      <c r="R54" s="136">
        <f>$AA$12</f>
        <v>500</v>
      </c>
      <c r="S54" s="137"/>
      <c r="T54" s="11" t="s">
        <v>2</v>
      </c>
      <c r="U54" s="12" t="s">
        <v>2</v>
      </c>
      <c r="V54" s="11" t="s">
        <v>2</v>
      </c>
      <c r="W54" s="12" t="s">
        <v>2</v>
      </c>
    </row>
  </sheetData>
  <mergeCells count="53">
    <mergeCell ref="B3:W3"/>
    <mergeCell ref="F4:K4"/>
    <mergeCell ref="L4:Q4"/>
    <mergeCell ref="R4:W4"/>
    <mergeCell ref="H5:I5"/>
    <mergeCell ref="J5:K5"/>
    <mergeCell ref="N5:O5"/>
    <mergeCell ref="P5:Q5"/>
    <mergeCell ref="T5:U5"/>
    <mergeCell ref="V5:W5"/>
    <mergeCell ref="V19:W19"/>
    <mergeCell ref="F12:G12"/>
    <mergeCell ref="L12:M12"/>
    <mergeCell ref="R12:S12"/>
    <mergeCell ref="AA12:AD12"/>
    <mergeCell ref="B17:W17"/>
    <mergeCell ref="F18:K18"/>
    <mergeCell ref="L18:Q18"/>
    <mergeCell ref="R18:W18"/>
    <mergeCell ref="H19:I19"/>
    <mergeCell ref="J19:K19"/>
    <mergeCell ref="N19:O19"/>
    <mergeCell ref="P19:Q19"/>
    <mergeCell ref="T19:U19"/>
    <mergeCell ref="V33:W33"/>
    <mergeCell ref="F26:G26"/>
    <mergeCell ref="L26:M26"/>
    <mergeCell ref="R26:S26"/>
    <mergeCell ref="B31:W31"/>
    <mergeCell ref="F32:K32"/>
    <mergeCell ref="L32:Q32"/>
    <mergeCell ref="R32:W32"/>
    <mergeCell ref="H33:I33"/>
    <mergeCell ref="J33:K33"/>
    <mergeCell ref="N33:O33"/>
    <mergeCell ref="P33:Q33"/>
    <mergeCell ref="T33:U33"/>
    <mergeCell ref="T47:U47"/>
    <mergeCell ref="V47:W47"/>
    <mergeCell ref="F40:G40"/>
    <mergeCell ref="L40:M40"/>
    <mergeCell ref="R40:S40"/>
    <mergeCell ref="B45:W45"/>
    <mergeCell ref="F46:K46"/>
    <mergeCell ref="L46:Q46"/>
    <mergeCell ref="R46:W46"/>
    <mergeCell ref="F54:G54"/>
    <mergeCell ref="L54:M54"/>
    <mergeCell ref="R54:S54"/>
    <mergeCell ref="H47:I47"/>
    <mergeCell ref="J47:K47"/>
    <mergeCell ref="N47:O47"/>
    <mergeCell ref="P47:Q47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54"/>
  <sheetViews>
    <sheetView zoomScale="70" zoomScaleNormal="70" zoomScalePageLayoutView="70" workbookViewId="0">
      <selection activeCell="J7" sqref="J7:K12"/>
    </sheetView>
  </sheetViews>
  <sheetFormatPr defaultColWidth="10.90625" defaultRowHeight="19.2"/>
  <cols>
    <col min="1" max="1" width="2.81640625" customWidth="1"/>
    <col min="2" max="2" width="12.453125" bestFit="1" customWidth="1"/>
    <col min="10" max="11" width="10.7265625" style="34"/>
    <col min="24" max="24" width="12.81640625" bestFit="1" customWidth="1"/>
    <col min="25" max="25" width="3.7265625" customWidth="1"/>
    <col min="26" max="26" width="19.26953125" bestFit="1" customWidth="1"/>
    <col min="27" max="27" width="24.7265625" bestFit="1" customWidth="1"/>
    <col min="28" max="28" width="22" bestFit="1" customWidth="1"/>
    <col min="29" max="29" width="21.54296875" bestFit="1" customWidth="1"/>
    <col min="30" max="30" width="21.81640625" customWidth="1"/>
  </cols>
  <sheetData>
    <row r="2" spans="2:30">
      <c r="X2" s="13" t="s">
        <v>23</v>
      </c>
    </row>
    <row r="3" spans="2:30" ht="25.2">
      <c r="B3" s="140" t="s">
        <v>1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">
        <f>(8000-$F12)</f>
        <v>7500</v>
      </c>
    </row>
    <row r="4" spans="2:30" ht="39" customHeight="1">
      <c r="B4" s="17"/>
      <c r="C4" s="17"/>
      <c r="D4" s="17"/>
      <c r="E4" s="17"/>
      <c r="F4" s="141" t="s">
        <v>22</v>
      </c>
      <c r="G4" s="142"/>
      <c r="H4" s="142"/>
      <c r="I4" s="142"/>
      <c r="J4" s="142"/>
      <c r="K4" s="143"/>
      <c r="L4" s="144" t="s">
        <v>21</v>
      </c>
      <c r="M4" s="145"/>
      <c r="N4" s="145"/>
      <c r="O4" s="145"/>
      <c r="P4" s="145"/>
      <c r="Q4" s="146"/>
      <c r="R4" s="147" t="s">
        <v>12</v>
      </c>
      <c r="S4" s="148"/>
      <c r="T4" s="148"/>
      <c r="U4" s="148"/>
      <c r="V4" s="148"/>
      <c r="W4" s="149"/>
    </row>
    <row r="5" spans="2:30" ht="57.6">
      <c r="B5" s="17"/>
      <c r="C5" s="17"/>
      <c r="D5" s="2" t="s">
        <v>31</v>
      </c>
      <c r="E5" s="2" t="s">
        <v>32</v>
      </c>
      <c r="F5" s="2" t="s">
        <v>34</v>
      </c>
      <c r="G5" s="2" t="s">
        <v>35</v>
      </c>
      <c r="H5" s="138" t="s">
        <v>36</v>
      </c>
      <c r="I5" s="139"/>
      <c r="J5" s="138" t="s">
        <v>37</v>
      </c>
      <c r="K5" s="139"/>
      <c r="L5" s="2" t="s">
        <v>34</v>
      </c>
      <c r="M5" s="2" t="s">
        <v>35</v>
      </c>
      <c r="N5" s="138" t="s">
        <v>36</v>
      </c>
      <c r="O5" s="139"/>
      <c r="P5" s="138" t="s">
        <v>37</v>
      </c>
      <c r="Q5" s="139"/>
      <c r="R5" s="2" t="s">
        <v>34</v>
      </c>
      <c r="S5" s="2" t="s">
        <v>35</v>
      </c>
      <c r="T5" s="138" t="s">
        <v>36</v>
      </c>
      <c r="U5" s="139"/>
      <c r="V5" s="138" t="s">
        <v>37</v>
      </c>
      <c r="W5" s="139"/>
      <c r="Z5" s="18" t="s">
        <v>33</v>
      </c>
    </row>
    <row r="6" spans="2:30" ht="36" customHeight="1">
      <c r="B6" s="17"/>
      <c r="C6" s="17"/>
      <c r="D6" s="16"/>
      <c r="E6" s="2"/>
      <c r="F6" s="16"/>
      <c r="G6" s="16"/>
      <c r="H6" s="16" t="s">
        <v>38</v>
      </c>
      <c r="I6" s="2" t="s">
        <v>39</v>
      </c>
      <c r="J6" s="16" t="s">
        <v>38</v>
      </c>
      <c r="K6" s="2" t="s">
        <v>39</v>
      </c>
      <c r="L6" s="16"/>
      <c r="M6" s="16"/>
      <c r="N6" s="16" t="s">
        <v>38</v>
      </c>
      <c r="O6" s="2" t="s">
        <v>39</v>
      </c>
      <c r="P6" s="16" t="s">
        <v>38</v>
      </c>
      <c r="Q6" s="2" t="s">
        <v>39</v>
      </c>
      <c r="R6" s="16"/>
      <c r="S6" s="16"/>
      <c r="T6" s="16" t="s">
        <v>38</v>
      </c>
      <c r="U6" s="2" t="s">
        <v>39</v>
      </c>
      <c r="V6" s="16" t="s">
        <v>38</v>
      </c>
      <c r="W6" s="2" t="s">
        <v>39</v>
      </c>
      <c r="Z6" s="25"/>
      <c r="AA6" s="26" t="s">
        <v>10</v>
      </c>
      <c r="AB6" s="27" t="s">
        <v>11</v>
      </c>
      <c r="AC6" s="27" t="s">
        <v>12</v>
      </c>
      <c r="AD6" s="28" t="s">
        <v>13</v>
      </c>
    </row>
    <row r="7" spans="2:30">
      <c r="B7" s="17" t="s">
        <v>27</v>
      </c>
      <c r="C7" s="17"/>
      <c r="D7" s="16">
        <v>80</v>
      </c>
      <c r="E7" s="2">
        <v>60</v>
      </c>
      <c r="F7" s="10">
        <f>$AA$7</f>
        <v>0.62</v>
      </c>
      <c r="G7" s="15">
        <f>TRUNC($X$3*F7)</f>
        <v>4650</v>
      </c>
      <c r="H7" s="6">
        <f>TRUNC(G7/$D7)</f>
        <v>58</v>
      </c>
      <c r="I7" s="7">
        <f>TRUNC(H7*$E7/60)</f>
        <v>58</v>
      </c>
      <c r="J7" s="32" t="s">
        <v>14</v>
      </c>
      <c r="K7" s="33" t="s">
        <v>14</v>
      </c>
      <c r="L7" s="10">
        <f>$AB$7</f>
        <v>0.37</v>
      </c>
      <c r="M7" s="15">
        <f>TRUNC($X$3*L7)</f>
        <v>2775</v>
      </c>
      <c r="N7" s="6">
        <f>TRUNC(M7/$D7)</f>
        <v>34</v>
      </c>
      <c r="O7" s="7">
        <f>TRUNC(N7*$E7/60)</f>
        <v>34</v>
      </c>
      <c r="P7" s="32" t="s">
        <v>14</v>
      </c>
      <c r="Q7" s="33" t="s">
        <v>14</v>
      </c>
      <c r="R7" s="10">
        <f>$AC$7</f>
        <v>0.55000000000000004</v>
      </c>
      <c r="S7" s="15">
        <f>TRUNC($X$3*R7)</f>
        <v>4125</v>
      </c>
      <c r="T7" s="6">
        <f>TRUNC(S7/$D7)</f>
        <v>51</v>
      </c>
      <c r="U7" s="7">
        <f>TRUNC(T7*$E7/60)</f>
        <v>51</v>
      </c>
      <c r="V7" s="32" t="s">
        <v>14</v>
      </c>
      <c r="W7" s="33" t="s">
        <v>14</v>
      </c>
      <c r="Z7" s="29" t="s">
        <v>5</v>
      </c>
      <c r="AA7" s="19">
        <v>0.62</v>
      </c>
      <c r="AB7" s="20">
        <v>0.37</v>
      </c>
      <c r="AC7" s="20">
        <v>0.55000000000000004</v>
      </c>
      <c r="AD7" s="21" t="s">
        <v>14</v>
      </c>
    </row>
    <row r="8" spans="2:30">
      <c r="B8" s="17" t="s">
        <v>28</v>
      </c>
      <c r="C8" s="17"/>
      <c r="D8" s="16">
        <v>40</v>
      </c>
      <c r="E8" s="2">
        <v>20</v>
      </c>
      <c r="F8" s="10">
        <f>$AA$8</f>
        <v>0.2</v>
      </c>
      <c r="G8" s="15">
        <f t="shared" ref="G8:G11" si="0">TRUNC($X$3*F8)</f>
        <v>1500</v>
      </c>
      <c r="H8" s="6">
        <f t="shared" ref="H8:H11" si="1">TRUNC(G8/$D8)</f>
        <v>37</v>
      </c>
      <c r="I8" s="7">
        <f t="shared" ref="I8:I11" si="2">TRUNC(H8*$E8/60)</f>
        <v>12</v>
      </c>
      <c r="J8" s="32" t="s">
        <v>14</v>
      </c>
      <c r="K8" s="33" t="s">
        <v>14</v>
      </c>
      <c r="L8" s="10">
        <f>$AB$8</f>
        <v>0.15</v>
      </c>
      <c r="M8" s="15">
        <f t="shared" ref="M8:M11" si="3">TRUNC($X$3*L8)</f>
        <v>1125</v>
      </c>
      <c r="N8" s="6">
        <f t="shared" ref="N8:N11" si="4">TRUNC(M8/$D8)</f>
        <v>28</v>
      </c>
      <c r="O8" s="7">
        <f t="shared" ref="O8:O11" si="5">TRUNC(N8*$E8/60)</f>
        <v>9</v>
      </c>
      <c r="P8" s="32" t="s">
        <v>14</v>
      </c>
      <c r="Q8" s="33" t="s">
        <v>14</v>
      </c>
      <c r="R8" s="10">
        <f>$AC$8</f>
        <v>0.15</v>
      </c>
      <c r="S8" s="15">
        <f t="shared" ref="S8:S11" si="6">TRUNC($X$3*R8)</f>
        <v>1125</v>
      </c>
      <c r="T8" s="6">
        <f t="shared" ref="T8:T11" si="7">TRUNC(S8/$D8)</f>
        <v>28</v>
      </c>
      <c r="U8" s="7">
        <f t="shared" ref="U8:U11" si="8">TRUNC(T8*$E8/60)</f>
        <v>9</v>
      </c>
      <c r="V8" s="32" t="s">
        <v>14</v>
      </c>
      <c r="W8" s="33" t="s">
        <v>14</v>
      </c>
      <c r="Z8" s="29" t="s">
        <v>6</v>
      </c>
      <c r="AA8" s="19">
        <v>0.2</v>
      </c>
      <c r="AB8" s="20">
        <v>0.15</v>
      </c>
      <c r="AC8" s="20">
        <v>0.15</v>
      </c>
      <c r="AD8" s="21" t="s">
        <v>14</v>
      </c>
    </row>
    <row r="9" spans="2:30">
      <c r="B9" s="17" t="s">
        <v>29</v>
      </c>
      <c r="C9" s="3"/>
      <c r="D9" s="4">
        <v>80</v>
      </c>
      <c r="E9" s="2">
        <v>60</v>
      </c>
      <c r="F9" s="10">
        <f>$AA$9</f>
        <v>0.1</v>
      </c>
      <c r="G9" s="8">
        <f t="shared" si="0"/>
        <v>750</v>
      </c>
      <c r="H9" s="6">
        <f t="shared" si="1"/>
        <v>9</v>
      </c>
      <c r="I9" s="7">
        <f t="shared" si="2"/>
        <v>9</v>
      </c>
      <c r="J9" s="32" t="s">
        <v>14</v>
      </c>
      <c r="K9" s="33" t="s">
        <v>14</v>
      </c>
      <c r="L9" s="10">
        <f>$AB$9</f>
        <v>0.4</v>
      </c>
      <c r="M9" s="8">
        <f t="shared" si="3"/>
        <v>3000</v>
      </c>
      <c r="N9" s="6">
        <f t="shared" si="4"/>
        <v>37</v>
      </c>
      <c r="O9" s="7">
        <f t="shared" si="5"/>
        <v>37</v>
      </c>
      <c r="P9" s="32" t="s">
        <v>14</v>
      </c>
      <c r="Q9" s="33" t="s">
        <v>14</v>
      </c>
      <c r="R9" s="10">
        <f>$AC$9</f>
        <v>0.1</v>
      </c>
      <c r="S9" s="8">
        <f t="shared" si="6"/>
        <v>750</v>
      </c>
      <c r="T9" s="6">
        <f t="shared" si="7"/>
        <v>9</v>
      </c>
      <c r="U9" s="7">
        <f t="shared" si="8"/>
        <v>9</v>
      </c>
      <c r="V9" s="32" t="s">
        <v>14</v>
      </c>
      <c r="W9" s="33" t="s">
        <v>14</v>
      </c>
      <c r="Z9" s="29" t="s">
        <v>7</v>
      </c>
      <c r="AA9" s="19">
        <v>0.1</v>
      </c>
      <c r="AB9" s="20">
        <v>0.4</v>
      </c>
      <c r="AC9" s="20">
        <v>0.1</v>
      </c>
      <c r="AD9" s="21" t="s">
        <v>14</v>
      </c>
    </row>
    <row r="10" spans="2:30">
      <c r="B10" s="17" t="s">
        <v>24</v>
      </c>
      <c r="C10" s="3"/>
      <c r="D10" s="4">
        <v>20</v>
      </c>
      <c r="E10" s="2">
        <v>20</v>
      </c>
      <c r="F10" s="10">
        <f>$AA$10</f>
        <v>0.05</v>
      </c>
      <c r="G10" s="8">
        <f t="shared" si="0"/>
        <v>375</v>
      </c>
      <c r="H10" s="6">
        <f t="shared" si="1"/>
        <v>18</v>
      </c>
      <c r="I10" s="7">
        <f t="shared" si="2"/>
        <v>6</v>
      </c>
      <c r="J10" s="32" t="s">
        <v>14</v>
      </c>
      <c r="K10" s="33" t="s">
        <v>14</v>
      </c>
      <c r="L10" s="10">
        <f>$AB$10</f>
        <v>0.05</v>
      </c>
      <c r="M10" s="8">
        <f t="shared" si="3"/>
        <v>375</v>
      </c>
      <c r="N10" s="6">
        <f t="shared" si="4"/>
        <v>18</v>
      </c>
      <c r="O10" s="7">
        <f t="shared" si="5"/>
        <v>6</v>
      </c>
      <c r="P10" s="32" t="s">
        <v>14</v>
      </c>
      <c r="Q10" s="33" t="s">
        <v>14</v>
      </c>
      <c r="R10" s="10">
        <f>$AC$10</f>
        <v>0.05</v>
      </c>
      <c r="S10" s="8">
        <f t="shared" si="6"/>
        <v>375</v>
      </c>
      <c r="T10" s="6">
        <f t="shared" si="7"/>
        <v>18</v>
      </c>
      <c r="U10" s="7">
        <f t="shared" si="8"/>
        <v>6</v>
      </c>
      <c r="V10" s="32" t="s">
        <v>14</v>
      </c>
      <c r="W10" s="33" t="s">
        <v>14</v>
      </c>
      <c r="Z10" s="29" t="s">
        <v>8</v>
      </c>
      <c r="AA10" s="19">
        <v>0.05</v>
      </c>
      <c r="AB10" s="20">
        <v>0.05</v>
      </c>
      <c r="AC10" s="20">
        <v>0.05</v>
      </c>
      <c r="AD10" s="21" t="s">
        <v>14</v>
      </c>
    </row>
    <row r="11" spans="2:30">
      <c r="B11" s="17" t="s">
        <v>25</v>
      </c>
      <c r="C11" s="3"/>
      <c r="D11" s="4">
        <v>20</v>
      </c>
      <c r="E11" s="2">
        <v>20</v>
      </c>
      <c r="F11" s="10">
        <f>$AA$11</f>
        <v>0.03</v>
      </c>
      <c r="G11" s="8">
        <f t="shared" si="0"/>
        <v>225</v>
      </c>
      <c r="H11" s="6">
        <f t="shared" si="1"/>
        <v>11</v>
      </c>
      <c r="I11" s="7">
        <f t="shared" si="2"/>
        <v>3</v>
      </c>
      <c r="J11" s="32" t="s">
        <v>14</v>
      </c>
      <c r="K11" s="33" t="s">
        <v>14</v>
      </c>
      <c r="L11" s="10">
        <f>$AB$11</f>
        <v>0.03</v>
      </c>
      <c r="M11" s="8">
        <f t="shared" si="3"/>
        <v>225</v>
      </c>
      <c r="N11" s="6">
        <f t="shared" si="4"/>
        <v>11</v>
      </c>
      <c r="O11" s="7">
        <f t="shared" si="5"/>
        <v>3</v>
      </c>
      <c r="P11" s="32" t="s">
        <v>14</v>
      </c>
      <c r="Q11" s="33" t="s">
        <v>14</v>
      </c>
      <c r="R11" s="10">
        <f>$AC$11</f>
        <v>0.15</v>
      </c>
      <c r="S11" s="8">
        <f t="shared" si="6"/>
        <v>1125</v>
      </c>
      <c r="T11" s="6">
        <f t="shared" si="7"/>
        <v>56</v>
      </c>
      <c r="U11" s="7">
        <f t="shared" si="8"/>
        <v>18</v>
      </c>
      <c r="V11" s="32" t="s">
        <v>14</v>
      </c>
      <c r="W11" s="33" t="s">
        <v>14</v>
      </c>
      <c r="Z11" s="30" t="s">
        <v>9</v>
      </c>
      <c r="AA11" s="22">
        <v>0.03</v>
      </c>
      <c r="AB11" s="23">
        <v>0.03</v>
      </c>
      <c r="AC11" s="23">
        <v>0.15</v>
      </c>
      <c r="AD11" s="24" t="s">
        <v>14</v>
      </c>
    </row>
    <row r="12" spans="2:30">
      <c r="B12" s="17" t="s">
        <v>30</v>
      </c>
      <c r="C12" s="3"/>
      <c r="D12" s="3"/>
      <c r="E12" s="2"/>
      <c r="F12" s="136">
        <f>$AA$12</f>
        <v>500</v>
      </c>
      <c r="G12" s="137"/>
      <c r="H12" s="11" t="s">
        <v>2</v>
      </c>
      <c r="I12" s="12" t="s">
        <v>2</v>
      </c>
      <c r="J12" s="32" t="s">
        <v>14</v>
      </c>
      <c r="K12" s="33" t="s">
        <v>14</v>
      </c>
      <c r="L12" s="136">
        <f>$AA$12</f>
        <v>500</v>
      </c>
      <c r="M12" s="137"/>
      <c r="N12" s="11" t="s">
        <v>2</v>
      </c>
      <c r="O12" s="12" t="s">
        <v>2</v>
      </c>
      <c r="P12" s="32" t="s">
        <v>14</v>
      </c>
      <c r="Q12" s="33" t="s">
        <v>14</v>
      </c>
      <c r="R12" s="136">
        <f>$AA$12</f>
        <v>500</v>
      </c>
      <c r="S12" s="137"/>
      <c r="T12" s="11" t="s">
        <v>2</v>
      </c>
      <c r="U12" s="12" t="s">
        <v>2</v>
      </c>
      <c r="V12" s="32" t="s">
        <v>14</v>
      </c>
      <c r="W12" s="33" t="s">
        <v>14</v>
      </c>
      <c r="Z12" s="31" t="s">
        <v>15</v>
      </c>
      <c r="AA12" s="150">
        <v>500</v>
      </c>
      <c r="AB12" s="151"/>
      <c r="AC12" s="151"/>
      <c r="AD12" s="152"/>
    </row>
    <row r="13" spans="2:30">
      <c r="B13" s="9"/>
      <c r="C13" s="9"/>
      <c r="D13" s="9"/>
      <c r="E13" s="9"/>
      <c r="F13" s="9"/>
      <c r="G13" s="9"/>
      <c r="H13" s="9"/>
      <c r="I13" s="9"/>
      <c r="J13" s="35"/>
      <c r="K13" s="35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2:30">
      <c r="B14" s="9"/>
      <c r="C14" s="9"/>
      <c r="D14" s="9"/>
      <c r="E14" s="9"/>
      <c r="F14" s="9"/>
      <c r="G14" s="9"/>
      <c r="H14" s="9"/>
      <c r="I14" s="9"/>
      <c r="J14" s="35"/>
      <c r="K14" s="35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6" spans="2:30">
      <c r="X16" s="13" t="s">
        <v>23</v>
      </c>
    </row>
    <row r="17" spans="2:24" ht="25.2">
      <c r="B17" s="140" t="s">
        <v>0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">
        <f>(16000-$F26)</f>
        <v>15500</v>
      </c>
    </row>
    <row r="18" spans="2:24" ht="51" customHeight="1">
      <c r="B18" s="17"/>
      <c r="C18" s="17"/>
      <c r="D18" s="17"/>
      <c r="E18" s="17"/>
      <c r="F18" s="141" t="s">
        <v>22</v>
      </c>
      <c r="G18" s="142"/>
      <c r="H18" s="142"/>
      <c r="I18" s="142"/>
      <c r="J18" s="142"/>
      <c r="K18" s="143"/>
      <c r="L18" s="144" t="s">
        <v>21</v>
      </c>
      <c r="M18" s="145"/>
      <c r="N18" s="145"/>
      <c r="O18" s="145"/>
      <c r="P18" s="145"/>
      <c r="Q18" s="146"/>
      <c r="R18" s="147" t="s">
        <v>12</v>
      </c>
      <c r="S18" s="148"/>
      <c r="T18" s="148"/>
      <c r="U18" s="148"/>
      <c r="V18" s="148"/>
      <c r="W18" s="149"/>
    </row>
    <row r="19" spans="2:24" ht="57.6">
      <c r="B19" s="17"/>
      <c r="C19" s="17"/>
      <c r="D19" s="2" t="s">
        <v>31</v>
      </c>
      <c r="E19" s="2" t="s">
        <v>32</v>
      </c>
      <c r="F19" s="2" t="s">
        <v>34</v>
      </c>
      <c r="G19" s="2" t="s">
        <v>35</v>
      </c>
      <c r="H19" s="138" t="s">
        <v>36</v>
      </c>
      <c r="I19" s="139"/>
      <c r="J19" s="138" t="s">
        <v>37</v>
      </c>
      <c r="K19" s="139"/>
      <c r="L19" s="2" t="s">
        <v>34</v>
      </c>
      <c r="M19" s="2" t="s">
        <v>35</v>
      </c>
      <c r="N19" s="138" t="s">
        <v>36</v>
      </c>
      <c r="O19" s="139"/>
      <c r="P19" s="138" t="s">
        <v>37</v>
      </c>
      <c r="Q19" s="139"/>
      <c r="R19" s="2" t="s">
        <v>34</v>
      </c>
      <c r="S19" s="2" t="s">
        <v>35</v>
      </c>
      <c r="T19" s="138" t="s">
        <v>36</v>
      </c>
      <c r="U19" s="139"/>
      <c r="V19" s="138" t="s">
        <v>37</v>
      </c>
      <c r="W19" s="139"/>
    </row>
    <row r="20" spans="2:24">
      <c r="B20" s="17"/>
      <c r="C20" s="17"/>
      <c r="D20" s="16"/>
      <c r="E20" s="2"/>
      <c r="F20" s="16"/>
      <c r="G20" s="16"/>
      <c r="H20" s="16" t="s">
        <v>38</v>
      </c>
      <c r="I20" s="2" t="s">
        <v>39</v>
      </c>
      <c r="J20" s="16" t="s">
        <v>38</v>
      </c>
      <c r="K20" s="2" t="s">
        <v>39</v>
      </c>
      <c r="L20" s="16"/>
      <c r="M20" s="16"/>
      <c r="N20" s="16" t="s">
        <v>38</v>
      </c>
      <c r="O20" s="2" t="s">
        <v>39</v>
      </c>
      <c r="P20" s="16" t="s">
        <v>38</v>
      </c>
      <c r="Q20" s="2" t="s">
        <v>39</v>
      </c>
      <c r="R20" s="16"/>
      <c r="S20" s="16"/>
      <c r="T20" s="16" t="s">
        <v>38</v>
      </c>
      <c r="U20" s="2" t="s">
        <v>39</v>
      </c>
      <c r="V20" s="16" t="s">
        <v>38</v>
      </c>
      <c r="W20" s="2" t="s">
        <v>39</v>
      </c>
    </row>
    <row r="21" spans="2:24">
      <c r="B21" s="17" t="s">
        <v>27</v>
      </c>
      <c r="C21" s="3"/>
      <c r="D21" s="4">
        <v>80</v>
      </c>
      <c r="E21" s="2">
        <v>60</v>
      </c>
      <c r="F21" s="10">
        <f>$AA$7</f>
        <v>0.62</v>
      </c>
      <c r="G21" s="8">
        <f>TRUNC($X$17*F21)</f>
        <v>9610</v>
      </c>
      <c r="H21" s="6">
        <f>TRUNC(G21/$D21)</f>
        <v>120</v>
      </c>
      <c r="I21" s="7">
        <f>TRUNC(H21*$E21/60)</f>
        <v>120</v>
      </c>
      <c r="J21" s="32" t="s">
        <v>14</v>
      </c>
      <c r="K21" s="33" t="s">
        <v>14</v>
      </c>
      <c r="L21" s="10">
        <f>$AB$7</f>
        <v>0.37</v>
      </c>
      <c r="M21" s="8">
        <f>TRUNC($X$17*L21)</f>
        <v>5735</v>
      </c>
      <c r="N21" s="6">
        <f>TRUNC(M21/$D21)</f>
        <v>71</v>
      </c>
      <c r="O21" s="7">
        <f>TRUNC(N21*$E21/60)</f>
        <v>71</v>
      </c>
      <c r="P21" s="32" t="s">
        <v>14</v>
      </c>
      <c r="Q21" s="33" t="s">
        <v>14</v>
      </c>
      <c r="R21" s="10">
        <f>$AC$7</f>
        <v>0.55000000000000004</v>
      </c>
      <c r="S21" s="8">
        <f>TRUNC($X$17*R21)</f>
        <v>8525</v>
      </c>
      <c r="T21" s="6">
        <f>TRUNC(S21/$D21)</f>
        <v>106</v>
      </c>
      <c r="U21" s="7">
        <f>TRUNC(T21*$E21/60)</f>
        <v>106</v>
      </c>
      <c r="V21" s="32" t="s">
        <v>14</v>
      </c>
      <c r="W21" s="33" t="s">
        <v>14</v>
      </c>
    </row>
    <row r="22" spans="2:24">
      <c r="B22" s="17" t="s">
        <v>28</v>
      </c>
      <c r="C22" s="3"/>
      <c r="D22" s="4">
        <v>40</v>
      </c>
      <c r="E22" s="2">
        <v>20</v>
      </c>
      <c r="F22" s="10">
        <f>$AA$8</f>
        <v>0.2</v>
      </c>
      <c r="G22" s="8">
        <f t="shared" ref="G22:G25" si="9">TRUNC($X$17*F22)</f>
        <v>3100</v>
      </c>
      <c r="H22" s="6">
        <f t="shared" ref="H22:H25" si="10">TRUNC(G22/$D22)</f>
        <v>77</v>
      </c>
      <c r="I22" s="7">
        <f t="shared" ref="I22:I25" si="11">TRUNC(H22*$E22/60)</f>
        <v>25</v>
      </c>
      <c r="J22" s="32" t="s">
        <v>14</v>
      </c>
      <c r="K22" s="33" t="s">
        <v>14</v>
      </c>
      <c r="L22" s="10">
        <f>$AB$8</f>
        <v>0.15</v>
      </c>
      <c r="M22" s="8">
        <f t="shared" ref="M22:M25" si="12">TRUNC($X$17*L22)</f>
        <v>2325</v>
      </c>
      <c r="N22" s="6">
        <f t="shared" ref="N22:N25" si="13">TRUNC(M22/$D22)</f>
        <v>58</v>
      </c>
      <c r="O22" s="7">
        <f t="shared" ref="O22:O25" si="14">TRUNC(N22*$E22/60)</f>
        <v>19</v>
      </c>
      <c r="P22" s="32" t="s">
        <v>14</v>
      </c>
      <c r="Q22" s="33" t="s">
        <v>14</v>
      </c>
      <c r="R22" s="10">
        <f>$AC$8</f>
        <v>0.15</v>
      </c>
      <c r="S22" s="8">
        <f t="shared" ref="S22:S25" si="15">TRUNC($X$17*R22)</f>
        <v>2325</v>
      </c>
      <c r="T22" s="6">
        <f t="shared" ref="T22:T25" si="16">TRUNC(S22/$D22)</f>
        <v>58</v>
      </c>
      <c r="U22" s="7">
        <f t="shared" ref="U22:U25" si="17">TRUNC(T22*$E22/60)</f>
        <v>19</v>
      </c>
      <c r="V22" s="32" t="s">
        <v>14</v>
      </c>
      <c r="W22" s="33" t="s">
        <v>14</v>
      </c>
    </row>
    <row r="23" spans="2:24">
      <c r="B23" s="17" t="s">
        <v>29</v>
      </c>
      <c r="C23" s="3"/>
      <c r="D23" s="4">
        <v>80</v>
      </c>
      <c r="E23" s="2">
        <v>60</v>
      </c>
      <c r="F23" s="10">
        <f>$AA$9</f>
        <v>0.1</v>
      </c>
      <c r="G23" s="8">
        <f t="shared" si="9"/>
        <v>1550</v>
      </c>
      <c r="H23" s="6">
        <f t="shared" si="10"/>
        <v>19</v>
      </c>
      <c r="I23" s="7">
        <f t="shared" si="11"/>
        <v>19</v>
      </c>
      <c r="J23" s="32" t="s">
        <v>14</v>
      </c>
      <c r="K23" s="33" t="s">
        <v>14</v>
      </c>
      <c r="L23" s="10">
        <f>$AB$9</f>
        <v>0.4</v>
      </c>
      <c r="M23" s="8">
        <f t="shared" si="12"/>
        <v>6200</v>
      </c>
      <c r="N23" s="6">
        <f t="shared" si="13"/>
        <v>77</v>
      </c>
      <c r="O23" s="7">
        <f t="shared" si="14"/>
        <v>77</v>
      </c>
      <c r="P23" s="32" t="s">
        <v>14</v>
      </c>
      <c r="Q23" s="33" t="s">
        <v>14</v>
      </c>
      <c r="R23" s="10">
        <f>$AC$9</f>
        <v>0.1</v>
      </c>
      <c r="S23" s="8">
        <f t="shared" si="15"/>
        <v>1550</v>
      </c>
      <c r="T23" s="6">
        <f t="shared" si="16"/>
        <v>19</v>
      </c>
      <c r="U23" s="7">
        <f t="shared" si="17"/>
        <v>19</v>
      </c>
      <c r="V23" s="32" t="s">
        <v>14</v>
      </c>
      <c r="W23" s="33" t="s">
        <v>14</v>
      </c>
    </row>
    <row r="24" spans="2:24">
      <c r="B24" s="17" t="s">
        <v>24</v>
      </c>
      <c r="C24" s="3"/>
      <c r="D24" s="4">
        <v>20</v>
      </c>
      <c r="E24" s="2">
        <v>20</v>
      </c>
      <c r="F24" s="10">
        <f>$AA$10</f>
        <v>0.05</v>
      </c>
      <c r="G24" s="8">
        <f t="shared" si="9"/>
        <v>775</v>
      </c>
      <c r="H24" s="6">
        <f t="shared" si="10"/>
        <v>38</v>
      </c>
      <c r="I24" s="7">
        <f t="shared" si="11"/>
        <v>12</v>
      </c>
      <c r="J24" s="32" t="s">
        <v>14</v>
      </c>
      <c r="K24" s="33" t="s">
        <v>14</v>
      </c>
      <c r="L24" s="10">
        <f>$AB$10</f>
        <v>0.05</v>
      </c>
      <c r="M24" s="8">
        <f t="shared" si="12"/>
        <v>775</v>
      </c>
      <c r="N24" s="6">
        <f t="shared" si="13"/>
        <v>38</v>
      </c>
      <c r="O24" s="7">
        <f t="shared" si="14"/>
        <v>12</v>
      </c>
      <c r="P24" s="32" t="s">
        <v>14</v>
      </c>
      <c r="Q24" s="33" t="s">
        <v>14</v>
      </c>
      <c r="R24" s="10">
        <f>$AC$10</f>
        <v>0.05</v>
      </c>
      <c r="S24" s="8">
        <f t="shared" si="15"/>
        <v>775</v>
      </c>
      <c r="T24" s="6">
        <f t="shared" si="16"/>
        <v>38</v>
      </c>
      <c r="U24" s="7">
        <f t="shared" si="17"/>
        <v>12</v>
      </c>
      <c r="V24" s="32" t="s">
        <v>14</v>
      </c>
      <c r="W24" s="33" t="s">
        <v>14</v>
      </c>
    </row>
    <row r="25" spans="2:24">
      <c r="B25" s="17" t="s">
        <v>25</v>
      </c>
      <c r="C25" s="3"/>
      <c r="D25" s="4">
        <v>20</v>
      </c>
      <c r="E25" s="2">
        <v>20</v>
      </c>
      <c r="F25" s="10">
        <f>$AA$11</f>
        <v>0.03</v>
      </c>
      <c r="G25" s="8">
        <f t="shared" si="9"/>
        <v>465</v>
      </c>
      <c r="H25" s="6">
        <f t="shared" si="10"/>
        <v>23</v>
      </c>
      <c r="I25" s="7">
        <f t="shared" si="11"/>
        <v>7</v>
      </c>
      <c r="J25" s="32" t="s">
        <v>14</v>
      </c>
      <c r="K25" s="33" t="s">
        <v>14</v>
      </c>
      <c r="L25" s="10">
        <f>$AB$11</f>
        <v>0.03</v>
      </c>
      <c r="M25" s="8">
        <f t="shared" si="12"/>
        <v>465</v>
      </c>
      <c r="N25" s="6">
        <f t="shared" si="13"/>
        <v>23</v>
      </c>
      <c r="O25" s="7">
        <f t="shared" si="14"/>
        <v>7</v>
      </c>
      <c r="P25" s="32" t="s">
        <v>14</v>
      </c>
      <c r="Q25" s="33" t="s">
        <v>14</v>
      </c>
      <c r="R25" s="10">
        <f>$AC$11</f>
        <v>0.15</v>
      </c>
      <c r="S25" s="8">
        <f t="shared" si="15"/>
        <v>2325</v>
      </c>
      <c r="T25" s="6">
        <f t="shared" si="16"/>
        <v>116</v>
      </c>
      <c r="U25" s="7">
        <f t="shared" si="17"/>
        <v>38</v>
      </c>
      <c r="V25" s="32" t="s">
        <v>14</v>
      </c>
      <c r="W25" s="33" t="s">
        <v>14</v>
      </c>
    </row>
    <row r="26" spans="2:24">
      <c r="B26" s="17" t="s">
        <v>30</v>
      </c>
      <c r="C26" s="3"/>
      <c r="D26" s="3"/>
      <c r="E26" s="2"/>
      <c r="F26" s="136">
        <f>$AA$12</f>
        <v>500</v>
      </c>
      <c r="G26" s="137"/>
      <c r="H26" s="11" t="s">
        <v>2</v>
      </c>
      <c r="I26" s="12" t="s">
        <v>2</v>
      </c>
      <c r="J26" s="32" t="s">
        <v>14</v>
      </c>
      <c r="K26" s="33" t="s">
        <v>14</v>
      </c>
      <c r="L26" s="136">
        <f>$AA$12</f>
        <v>500</v>
      </c>
      <c r="M26" s="137"/>
      <c r="N26" s="11" t="s">
        <v>2</v>
      </c>
      <c r="O26" s="12" t="s">
        <v>2</v>
      </c>
      <c r="P26" s="32" t="s">
        <v>14</v>
      </c>
      <c r="Q26" s="33" t="s">
        <v>14</v>
      </c>
      <c r="R26" s="136">
        <f>$AA$12</f>
        <v>500</v>
      </c>
      <c r="S26" s="137"/>
      <c r="T26" s="11" t="s">
        <v>2</v>
      </c>
      <c r="U26" s="12" t="s">
        <v>2</v>
      </c>
      <c r="V26" s="32" t="s">
        <v>14</v>
      </c>
      <c r="W26" s="33" t="s">
        <v>14</v>
      </c>
    </row>
    <row r="30" spans="2:24">
      <c r="X30" s="13" t="s">
        <v>23</v>
      </c>
    </row>
    <row r="31" spans="2:24" ht="25.2">
      <c r="B31" s="140" t="s">
        <v>3</v>
      </c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">
        <f>(32000-$F40)</f>
        <v>31500</v>
      </c>
    </row>
    <row r="32" spans="2:24" ht="46.95" customHeight="1">
      <c r="B32" s="17"/>
      <c r="C32" s="17"/>
      <c r="D32" s="17"/>
      <c r="E32" s="17"/>
      <c r="F32" s="141" t="s">
        <v>22</v>
      </c>
      <c r="G32" s="142"/>
      <c r="H32" s="142"/>
      <c r="I32" s="142"/>
      <c r="J32" s="142"/>
      <c r="K32" s="143"/>
      <c r="L32" s="144" t="s">
        <v>21</v>
      </c>
      <c r="M32" s="145"/>
      <c r="N32" s="145"/>
      <c r="O32" s="145"/>
      <c r="P32" s="145"/>
      <c r="Q32" s="146"/>
      <c r="R32" s="147" t="s">
        <v>12</v>
      </c>
      <c r="S32" s="148"/>
      <c r="T32" s="148"/>
      <c r="U32" s="148"/>
      <c r="V32" s="148"/>
      <c r="W32" s="149"/>
    </row>
    <row r="33" spans="2:24" ht="57.6">
      <c r="B33" s="17"/>
      <c r="C33" s="17"/>
      <c r="D33" s="2" t="s">
        <v>31</v>
      </c>
      <c r="E33" s="2" t="s">
        <v>32</v>
      </c>
      <c r="F33" s="2" t="s">
        <v>34</v>
      </c>
      <c r="G33" s="2" t="s">
        <v>35</v>
      </c>
      <c r="H33" s="138" t="s">
        <v>36</v>
      </c>
      <c r="I33" s="139"/>
      <c r="J33" s="138" t="s">
        <v>37</v>
      </c>
      <c r="K33" s="139"/>
      <c r="L33" s="2" t="s">
        <v>34</v>
      </c>
      <c r="M33" s="2" t="s">
        <v>35</v>
      </c>
      <c r="N33" s="138" t="s">
        <v>36</v>
      </c>
      <c r="O33" s="139"/>
      <c r="P33" s="138" t="s">
        <v>37</v>
      </c>
      <c r="Q33" s="139"/>
      <c r="R33" s="2" t="s">
        <v>34</v>
      </c>
      <c r="S33" s="2" t="s">
        <v>35</v>
      </c>
      <c r="T33" s="138" t="s">
        <v>36</v>
      </c>
      <c r="U33" s="139"/>
      <c r="V33" s="138" t="s">
        <v>37</v>
      </c>
      <c r="W33" s="139"/>
    </row>
    <row r="34" spans="2:24">
      <c r="B34" s="17"/>
      <c r="C34" s="17"/>
      <c r="D34" s="16"/>
      <c r="E34" s="2"/>
      <c r="F34" s="16"/>
      <c r="G34" s="16"/>
      <c r="H34" s="16" t="s">
        <v>38</v>
      </c>
      <c r="I34" s="2" t="s">
        <v>39</v>
      </c>
      <c r="J34" s="16" t="s">
        <v>38</v>
      </c>
      <c r="K34" s="2" t="s">
        <v>39</v>
      </c>
      <c r="L34" s="16"/>
      <c r="M34" s="16"/>
      <c r="N34" s="16" t="s">
        <v>38</v>
      </c>
      <c r="O34" s="2" t="s">
        <v>39</v>
      </c>
      <c r="P34" s="16" t="s">
        <v>38</v>
      </c>
      <c r="Q34" s="2" t="s">
        <v>39</v>
      </c>
      <c r="R34" s="16"/>
      <c r="S34" s="16"/>
      <c r="T34" s="16" t="s">
        <v>38</v>
      </c>
      <c r="U34" s="2" t="s">
        <v>39</v>
      </c>
      <c r="V34" s="16" t="s">
        <v>38</v>
      </c>
      <c r="W34" s="2" t="s">
        <v>39</v>
      </c>
    </row>
    <row r="35" spans="2:24">
      <c r="B35" s="17" t="s">
        <v>27</v>
      </c>
      <c r="C35" s="3"/>
      <c r="D35" s="4">
        <v>80</v>
      </c>
      <c r="E35" s="2">
        <v>60</v>
      </c>
      <c r="F35" s="10">
        <f>$AA$7</f>
        <v>0.62</v>
      </c>
      <c r="G35" s="8">
        <f>TRUNC($X$31*F35)</f>
        <v>19530</v>
      </c>
      <c r="H35" s="6">
        <f>TRUNC(G35/$D35)</f>
        <v>244</v>
      </c>
      <c r="I35" s="7">
        <f>TRUNC(H35*$E35/60)</f>
        <v>244</v>
      </c>
      <c r="J35" s="32" t="s">
        <v>14</v>
      </c>
      <c r="K35" s="33" t="s">
        <v>14</v>
      </c>
      <c r="L35" s="10">
        <f>$AB$7</f>
        <v>0.37</v>
      </c>
      <c r="M35" s="8">
        <f>TRUNC($X$31*L35)</f>
        <v>11655</v>
      </c>
      <c r="N35" s="6">
        <f>TRUNC(M35/$D35)</f>
        <v>145</v>
      </c>
      <c r="O35" s="7">
        <f>TRUNC(N35*$E35/60)</f>
        <v>145</v>
      </c>
      <c r="P35" s="32" t="s">
        <v>14</v>
      </c>
      <c r="Q35" s="33" t="s">
        <v>14</v>
      </c>
      <c r="R35" s="10">
        <f>$AC$7</f>
        <v>0.55000000000000004</v>
      </c>
      <c r="S35" s="8">
        <f>TRUNC($X$31*R35)</f>
        <v>17325</v>
      </c>
      <c r="T35" s="6">
        <f>TRUNC(S35/$D35)</f>
        <v>216</v>
      </c>
      <c r="U35" s="7">
        <f>TRUNC(T35*$E35/60)</f>
        <v>216</v>
      </c>
      <c r="V35" s="32" t="s">
        <v>14</v>
      </c>
      <c r="W35" s="33" t="s">
        <v>14</v>
      </c>
    </row>
    <row r="36" spans="2:24">
      <c r="B36" s="17" t="s">
        <v>28</v>
      </c>
      <c r="C36" s="3"/>
      <c r="D36" s="4">
        <v>40</v>
      </c>
      <c r="E36" s="2">
        <v>20</v>
      </c>
      <c r="F36" s="10">
        <f>$AA$8</f>
        <v>0.2</v>
      </c>
      <c r="G36" s="8">
        <f t="shared" ref="G36:G39" si="18">TRUNC($X$31*F36)</f>
        <v>6300</v>
      </c>
      <c r="H36" s="6">
        <f t="shared" ref="H36:H39" si="19">TRUNC(G36/$D36)</f>
        <v>157</v>
      </c>
      <c r="I36" s="7">
        <f t="shared" ref="I36:I39" si="20">TRUNC(H36*$E36/60)</f>
        <v>52</v>
      </c>
      <c r="J36" s="32" t="s">
        <v>14</v>
      </c>
      <c r="K36" s="33" t="s">
        <v>14</v>
      </c>
      <c r="L36" s="10">
        <f>$AB$8</f>
        <v>0.15</v>
      </c>
      <c r="M36" s="8">
        <f t="shared" ref="M36:M39" si="21">TRUNC($X$31*L36)</f>
        <v>4725</v>
      </c>
      <c r="N36" s="6">
        <f t="shared" ref="N36:N39" si="22">TRUNC(M36/$D36)</f>
        <v>118</v>
      </c>
      <c r="O36" s="7">
        <f t="shared" ref="O36:O39" si="23">TRUNC(N36*$E36/60)</f>
        <v>39</v>
      </c>
      <c r="P36" s="32" t="s">
        <v>14</v>
      </c>
      <c r="Q36" s="33" t="s">
        <v>14</v>
      </c>
      <c r="R36" s="10">
        <f>$AC$8</f>
        <v>0.15</v>
      </c>
      <c r="S36" s="8">
        <f t="shared" ref="S36:S39" si="24">TRUNC($X$31*R36)</f>
        <v>4725</v>
      </c>
      <c r="T36" s="6">
        <f t="shared" ref="T36:T39" si="25">TRUNC(S36/$D36)</f>
        <v>118</v>
      </c>
      <c r="U36" s="7">
        <f t="shared" ref="U36:U39" si="26">TRUNC(T36*$E36/60)</f>
        <v>39</v>
      </c>
      <c r="V36" s="32" t="s">
        <v>14</v>
      </c>
      <c r="W36" s="33" t="s">
        <v>14</v>
      </c>
    </row>
    <row r="37" spans="2:24">
      <c r="B37" s="17" t="s">
        <v>29</v>
      </c>
      <c r="C37" s="3"/>
      <c r="D37" s="4">
        <v>80</v>
      </c>
      <c r="E37" s="2">
        <v>60</v>
      </c>
      <c r="F37" s="10">
        <f>$AA$9</f>
        <v>0.1</v>
      </c>
      <c r="G37" s="8">
        <f t="shared" si="18"/>
        <v>3150</v>
      </c>
      <c r="H37" s="6">
        <f t="shared" si="19"/>
        <v>39</v>
      </c>
      <c r="I37" s="7">
        <f t="shared" si="20"/>
        <v>39</v>
      </c>
      <c r="J37" s="32" t="s">
        <v>14</v>
      </c>
      <c r="K37" s="33" t="s">
        <v>14</v>
      </c>
      <c r="L37" s="10">
        <f>$AB$9</f>
        <v>0.4</v>
      </c>
      <c r="M37" s="8">
        <f t="shared" si="21"/>
        <v>12600</v>
      </c>
      <c r="N37" s="6">
        <f t="shared" si="22"/>
        <v>157</v>
      </c>
      <c r="O37" s="7">
        <f t="shared" si="23"/>
        <v>157</v>
      </c>
      <c r="P37" s="32" t="s">
        <v>14</v>
      </c>
      <c r="Q37" s="33" t="s">
        <v>14</v>
      </c>
      <c r="R37" s="10">
        <f>$AC$9</f>
        <v>0.1</v>
      </c>
      <c r="S37" s="8">
        <f t="shared" si="24"/>
        <v>3150</v>
      </c>
      <c r="T37" s="6">
        <f t="shared" si="25"/>
        <v>39</v>
      </c>
      <c r="U37" s="7">
        <f t="shared" si="26"/>
        <v>39</v>
      </c>
      <c r="V37" s="32" t="s">
        <v>14</v>
      </c>
      <c r="W37" s="33" t="s">
        <v>14</v>
      </c>
    </row>
    <row r="38" spans="2:24">
      <c r="B38" s="17" t="s">
        <v>24</v>
      </c>
      <c r="C38" s="3"/>
      <c r="D38" s="4">
        <v>20</v>
      </c>
      <c r="E38" s="2">
        <v>20</v>
      </c>
      <c r="F38" s="10">
        <f>$AA$10</f>
        <v>0.05</v>
      </c>
      <c r="G38" s="8">
        <f t="shared" si="18"/>
        <v>1575</v>
      </c>
      <c r="H38" s="6">
        <f t="shared" si="19"/>
        <v>78</v>
      </c>
      <c r="I38" s="7">
        <f t="shared" si="20"/>
        <v>26</v>
      </c>
      <c r="J38" s="32" t="s">
        <v>14</v>
      </c>
      <c r="K38" s="33" t="s">
        <v>14</v>
      </c>
      <c r="L38" s="10">
        <f>$AB$10</f>
        <v>0.05</v>
      </c>
      <c r="M38" s="8">
        <f t="shared" si="21"/>
        <v>1575</v>
      </c>
      <c r="N38" s="6">
        <f t="shared" si="22"/>
        <v>78</v>
      </c>
      <c r="O38" s="7">
        <f t="shared" si="23"/>
        <v>26</v>
      </c>
      <c r="P38" s="32" t="s">
        <v>14</v>
      </c>
      <c r="Q38" s="33" t="s">
        <v>14</v>
      </c>
      <c r="R38" s="10">
        <f>$AC$10</f>
        <v>0.05</v>
      </c>
      <c r="S38" s="8">
        <f t="shared" si="24"/>
        <v>1575</v>
      </c>
      <c r="T38" s="6">
        <f t="shared" si="25"/>
        <v>78</v>
      </c>
      <c r="U38" s="7">
        <f t="shared" si="26"/>
        <v>26</v>
      </c>
      <c r="V38" s="32" t="s">
        <v>14</v>
      </c>
      <c r="W38" s="33" t="s">
        <v>14</v>
      </c>
    </row>
    <row r="39" spans="2:24">
      <c r="B39" s="17" t="s">
        <v>25</v>
      </c>
      <c r="C39" s="3"/>
      <c r="D39" s="4">
        <v>20</v>
      </c>
      <c r="E39" s="2">
        <v>20</v>
      </c>
      <c r="F39" s="10">
        <f>$AA$11</f>
        <v>0.03</v>
      </c>
      <c r="G39" s="8">
        <f t="shared" si="18"/>
        <v>945</v>
      </c>
      <c r="H39" s="6">
        <f t="shared" si="19"/>
        <v>47</v>
      </c>
      <c r="I39" s="7">
        <f t="shared" si="20"/>
        <v>15</v>
      </c>
      <c r="J39" s="32" t="s">
        <v>14</v>
      </c>
      <c r="K39" s="33" t="s">
        <v>14</v>
      </c>
      <c r="L39" s="10">
        <f>$AB$11</f>
        <v>0.03</v>
      </c>
      <c r="M39" s="8">
        <f t="shared" si="21"/>
        <v>945</v>
      </c>
      <c r="N39" s="6">
        <f t="shared" si="22"/>
        <v>47</v>
      </c>
      <c r="O39" s="7">
        <f t="shared" si="23"/>
        <v>15</v>
      </c>
      <c r="P39" s="32" t="s">
        <v>14</v>
      </c>
      <c r="Q39" s="33" t="s">
        <v>14</v>
      </c>
      <c r="R39" s="10">
        <f>$AC$11</f>
        <v>0.15</v>
      </c>
      <c r="S39" s="8">
        <f t="shared" si="24"/>
        <v>4725</v>
      </c>
      <c r="T39" s="6">
        <f t="shared" si="25"/>
        <v>236</v>
      </c>
      <c r="U39" s="7">
        <f t="shared" si="26"/>
        <v>78</v>
      </c>
      <c r="V39" s="32" t="s">
        <v>14</v>
      </c>
      <c r="W39" s="33" t="s">
        <v>14</v>
      </c>
    </row>
    <row r="40" spans="2:24">
      <c r="B40" s="17" t="s">
        <v>30</v>
      </c>
      <c r="C40" s="3"/>
      <c r="D40" s="3"/>
      <c r="E40" s="2"/>
      <c r="F40" s="136">
        <f>$AA$12</f>
        <v>500</v>
      </c>
      <c r="G40" s="137"/>
      <c r="H40" s="11" t="s">
        <v>2</v>
      </c>
      <c r="I40" s="12" t="s">
        <v>2</v>
      </c>
      <c r="J40" s="32" t="s">
        <v>14</v>
      </c>
      <c r="K40" s="33" t="s">
        <v>14</v>
      </c>
      <c r="L40" s="136">
        <f>$AA$12</f>
        <v>500</v>
      </c>
      <c r="M40" s="137"/>
      <c r="N40" s="11" t="s">
        <v>2</v>
      </c>
      <c r="O40" s="12" t="s">
        <v>2</v>
      </c>
      <c r="P40" s="32" t="s">
        <v>14</v>
      </c>
      <c r="Q40" s="33" t="s">
        <v>14</v>
      </c>
      <c r="R40" s="136">
        <f>$AA$12</f>
        <v>500</v>
      </c>
      <c r="S40" s="137"/>
      <c r="T40" s="11" t="s">
        <v>2</v>
      </c>
      <c r="U40" s="12" t="s">
        <v>2</v>
      </c>
      <c r="V40" s="32" t="s">
        <v>14</v>
      </c>
      <c r="W40" s="33" t="s">
        <v>14</v>
      </c>
    </row>
    <row r="44" spans="2:24">
      <c r="X44" s="13" t="s">
        <v>23</v>
      </c>
    </row>
    <row r="45" spans="2:24" ht="25.2">
      <c r="B45" s="140" t="s">
        <v>4</v>
      </c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">
        <f>(64000-$F54)</f>
        <v>63500</v>
      </c>
    </row>
    <row r="46" spans="2:24" ht="39" customHeight="1">
      <c r="B46" s="17"/>
      <c r="C46" s="17"/>
      <c r="D46" s="17"/>
      <c r="E46" s="17"/>
      <c r="F46" s="141" t="s">
        <v>22</v>
      </c>
      <c r="G46" s="142"/>
      <c r="H46" s="142"/>
      <c r="I46" s="142"/>
      <c r="J46" s="142"/>
      <c r="K46" s="143"/>
      <c r="L46" s="144" t="s">
        <v>21</v>
      </c>
      <c r="M46" s="145"/>
      <c r="N46" s="145"/>
      <c r="O46" s="145"/>
      <c r="P46" s="145"/>
      <c r="Q46" s="146"/>
      <c r="R46" s="147" t="s">
        <v>12</v>
      </c>
      <c r="S46" s="148"/>
      <c r="T46" s="148"/>
      <c r="U46" s="148"/>
      <c r="V46" s="148"/>
      <c r="W46" s="149"/>
    </row>
    <row r="47" spans="2:24" ht="57.6">
      <c r="B47" s="17"/>
      <c r="C47" s="17"/>
      <c r="D47" s="2" t="s">
        <v>31</v>
      </c>
      <c r="E47" s="2" t="s">
        <v>32</v>
      </c>
      <c r="F47" s="2" t="s">
        <v>34</v>
      </c>
      <c r="G47" s="2" t="s">
        <v>35</v>
      </c>
      <c r="H47" s="138" t="s">
        <v>36</v>
      </c>
      <c r="I47" s="139"/>
      <c r="J47" s="138" t="s">
        <v>37</v>
      </c>
      <c r="K47" s="139"/>
      <c r="L47" s="2" t="s">
        <v>34</v>
      </c>
      <c r="M47" s="2" t="s">
        <v>35</v>
      </c>
      <c r="N47" s="138" t="s">
        <v>36</v>
      </c>
      <c r="O47" s="139"/>
      <c r="P47" s="138" t="s">
        <v>37</v>
      </c>
      <c r="Q47" s="139"/>
      <c r="R47" s="2" t="s">
        <v>34</v>
      </c>
      <c r="S47" s="2" t="s">
        <v>35</v>
      </c>
      <c r="T47" s="138" t="s">
        <v>36</v>
      </c>
      <c r="U47" s="139"/>
      <c r="V47" s="138" t="s">
        <v>37</v>
      </c>
      <c r="W47" s="139"/>
    </row>
    <row r="48" spans="2:24">
      <c r="B48" s="17"/>
      <c r="C48" s="17"/>
      <c r="D48" s="16"/>
      <c r="E48" s="2"/>
      <c r="F48" s="16"/>
      <c r="G48" s="16"/>
      <c r="H48" s="16" t="s">
        <v>38</v>
      </c>
      <c r="I48" s="2" t="s">
        <v>39</v>
      </c>
      <c r="J48" s="16" t="s">
        <v>38</v>
      </c>
      <c r="K48" s="2" t="s">
        <v>39</v>
      </c>
      <c r="L48" s="16"/>
      <c r="M48" s="16"/>
      <c r="N48" s="16" t="s">
        <v>38</v>
      </c>
      <c r="O48" s="2" t="s">
        <v>39</v>
      </c>
      <c r="P48" s="16" t="s">
        <v>38</v>
      </c>
      <c r="Q48" s="2" t="s">
        <v>39</v>
      </c>
      <c r="R48" s="16"/>
      <c r="S48" s="16"/>
      <c r="T48" s="16" t="s">
        <v>38</v>
      </c>
      <c r="U48" s="2" t="s">
        <v>39</v>
      </c>
      <c r="V48" s="16" t="s">
        <v>38</v>
      </c>
      <c r="W48" s="2" t="s">
        <v>39</v>
      </c>
    </row>
    <row r="49" spans="2:23">
      <c r="B49" s="17" t="s">
        <v>27</v>
      </c>
      <c r="C49" s="3"/>
      <c r="D49" s="4">
        <v>80</v>
      </c>
      <c r="E49" s="2">
        <v>60</v>
      </c>
      <c r="F49" s="10">
        <f>$AA$7</f>
        <v>0.62</v>
      </c>
      <c r="G49" s="8">
        <f>TRUNC($X$45*F49)</f>
        <v>39370</v>
      </c>
      <c r="H49" s="6">
        <f>TRUNC(G49/$D49)</f>
        <v>492</v>
      </c>
      <c r="I49" s="7">
        <f>TRUNC(H49*$E49/60)</f>
        <v>492</v>
      </c>
      <c r="J49" s="32" t="s">
        <v>14</v>
      </c>
      <c r="K49" s="33" t="s">
        <v>14</v>
      </c>
      <c r="L49" s="10">
        <f>$AB$7</f>
        <v>0.37</v>
      </c>
      <c r="M49" s="8">
        <f>TRUNC($X$45*L49)</f>
        <v>23495</v>
      </c>
      <c r="N49" s="6">
        <f>TRUNC(M49/$D49)</f>
        <v>293</v>
      </c>
      <c r="O49" s="7">
        <f>TRUNC(N49*$E49/60)</f>
        <v>293</v>
      </c>
      <c r="P49" s="32" t="s">
        <v>14</v>
      </c>
      <c r="Q49" s="33" t="s">
        <v>14</v>
      </c>
      <c r="R49" s="10">
        <f>$AC$7</f>
        <v>0.55000000000000004</v>
      </c>
      <c r="S49" s="8">
        <f>TRUNC($X$45*R49)</f>
        <v>34925</v>
      </c>
      <c r="T49" s="6">
        <f>TRUNC(S49/$D49)</f>
        <v>436</v>
      </c>
      <c r="U49" s="7">
        <f>TRUNC(T49*$E49/60)</f>
        <v>436</v>
      </c>
      <c r="V49" s="32" t="s">
        <v>14</v>
      </c>
      <c r="W49" s="33" t="s">
        <v>14</v>
      </c>
    </row>
    <row r="50" spans="2:23">
      <c r="B50" s="17" t="s">
        <v>28</v>
      </c>
      <c r="C50" s="3"/>
      <c r="D50" s="4">
        <v>40</v>
      </c>
      <c r="E50" s="2">
        <v>20</v>
      </c>
      <c r="F50" s="10">
        <f>$AA$8</f>
        <v>0.2</v>
      </c>
      <c r="G50" s="8">
        <f t="shared" ref="G50:G53" si="27">TRUNC($X$45*F50)</f>
        <v>12700</v>
      </c>
      <c r="H50" s="6">
        <f t="shared" ref="H50:H53" si="28">TRUNC(G50/$D50)</f>
        <v>317</v>
      </c>
      <c r="I50" s="7">
        <f t="shared" ref="I50:I53" si="29">TRUNC(H50*$E50/60)</f>
        <v>105</v>
      </c>
      <c r="J50" s="32" t="s">
        <v>14</v>
      </c>
      <c r="K50" s="33" t="s">
        <v>14</v>
      </c>
      <c r="L50" s="10">
        <f>$AB$8</f>
        <v>0.15</v>
      </c>
      <c r="M50" s="8">
        <f t="shared" ref="M50:M53" si="30">TRUNC($X$45*L50)</f>
        <v>9525</v>
      </c>
      <c r="N50" s="6">
        <f t="shared" ref="N50:N53" si="31">TRUNC(M50/$D50)</f>
        <v>238</v>
      </c>
      <c r="O50" s="7">
        <f t="shared" ref="O50:O53" si="32">TRUNC(N50*$E50/60)</f>
        <v>79</v>
      </c>
      <c r="P50" s="32" t="s">
        <v>14</v>
      </c>
      <c r="Q50" s="33" t="s">
        <v>14</v>
      </c>
      <c r="R50" s="10">
        <f>$AC$8</f>
        <v>0.15</v>
      </c>
      <c r="S50" s="8">
        <f t="shared" ref="S50:S53" si="33">TRUNC($X$45*R50)</f>
        <v>9525</v>
      </c>
      <c r="T50" s="6">
        <f t="shared" ref="T50:T53" si="34">TRUNC(S50/$D50)</f>
        <v>238</v>
      </c>
      <c r="U50" s="7">
        <f t="shared" ref="U50:U53" si="35">TRUNC(T50*$E50/60)</f>
        <v>79</v>
      </c>
      <c r="V50" s="32" t="s">
        <v>14</v>
      </c>
      <c r="W50" s="33" t="s">
        <v>14</v>
      </c>
    </row>
    <row r="51" spans="2:23">
      <c r="B51" s="17" t="s">
        <v>29</v>
      </c>
      <c r="C51" s="3"/>
      <c r="D51" s="4">
        <v>80</v>
      </c>
      <c r="E51" s="2">
        <v>60</v>
      </c>
      <c r="F51" s="10">
        <f>$AA$9</f>
        <v>0.1</v>
      </c>
      <c r="G51" s="8">
        <f t="shared" si="27"/>
        <v>6350</v>
      </c>
      <c r="H51" s="6">
        <f t="shared" si="28"/>
        <v>79</v>
      </c>
      <c r="I51" s="7">
        <f t="shared" si="29"/>
        <v>79</v>
      </c>
      <c r="J51" s="32" t="s">
        <v>14</v>
      </c>
      <c r="K51" s="33" t="s">
        <v>14</v>
      </c>
      <c r="L51" s="10">
        <f>$AB$9</f>
        <v>0.4</v>
      </c>
      <c r="M51" s="8">
        <f t="shared" si="30"/>
        <v>25400</v>
      </c>
      <c r="N51" s="6">
        <f t="shared" si="31"/>
        <v>317</v>
      </c>
      <c r="O51" s="7">
        <f t="shared" si="32"/>
        <v>317</v>
      </c>
      <c r="P51" s="32" t="s">
        <v>14</v>
      </c>
      <c r="Q51" s="33" t="s">
        <v>14</v>
      </c>
      <c r="R51" s="10">
        <f>$AC$9</f>
        <v>0.1</v>
      </c>
      <c r="S51" s="8">
        <f t="shared" si="33"/>
        <v>6350</v>
      </c>
      <c r="T51" s="6">
        <f t="shared" si="34"/>
        <v>79</v>
      </c>
      <c r="U51" s="7">
        <f t="shared" si="35"/>
        <v>79</v>
      </c>
      <c r="V51" s="32" t="s">
        <v>14</v>
      </c>
      <c r="W51" s="33" t="s">
        <v>14</v>
      </c>
    </row>
    <row r="52" spans="2:23">
      <c r="B52" s="17" t="s">
        <v>24</v>
      </c>
      <c r="C52" s="3"/>
      <c r="D52" s="4">
        <v>20</v>
      </c>
      <c r="E52" s="2">
        <v>20</v>
      </c>
      <c r="F52" s="10">
        <f>$AA$10</f>
        <v>0.05</v>
      </c>
      <c r="G52" s="8">
        <f t="shared" si="27"/>
        <v>3175</v>
      </c>
      <c r="H52" s="6">
        <f t="shared" si="28"/>
        <v>158</v>
      </c>
      <c r="I52" s="7">
        <f t="shared" si="29"/>
        <v>52</v>
      </c>
      <c r="J52" s="32" t="s">
        <v>14</v>
      </c>
      <c r="K52" s="33" t="s">
        <v>14</v>
      </c>
      <c r="L52" s="10">
        <f>$AB$10</f>
        <v>0.05</v>
      </c>
      <c r="M52" s="8">
        <f t="shared" si="30"/>
        <v>3175</v>
      </c>
      <c r="N52" s="6">
        <f t="shared" si="31"/>
        <v>158</v>
      </c>
      <c r="O52" s="7">
        <f t="shared" si="32"/>
        <v>52</v>
      </c>
      <c r="P52" s="32" t="s">
        <v>14</v>
      </c>
      <c r="Q52" s="33" t="s">
        <v>14</v>
      </c>
      <c r="R52" s="10">
        <f>$AC$10</f>
        <v>0.05</v>
      </c>
      <c r="S52" s="8">
        <f t="shared" si="33"/>
        <v>3175</v>
      </c>
      <c r="T52" s="6">
        <f t="shared" si="34"/>
        <v>158</v>
      </c>
      <c r="U52" s="7">
        <f t="shared" si="35"/>
        <v>52</v>
      </c>
      <c r="V52" s="32" t="s">
        <v>14</v>
      </c>
      <c r="W52" s="33" t="s">
        <v>14</v>
      </c>
    </row>
    <row r="53" spans="2:23">
      <c r="B53" s="17" t="s">
        <v>25</v>
      </c>
      <c r="C53" s="3"/>
      <c r="D53" s="4">
        <v>20</v>
      </c>
      <c r="E53" s="2">
        <v>20</v>
      </c>
      <c r="F53" s="10">
        <f>$AA$11</f>
        <v>0.03</v>
      </c>
      <c r="G53" s="8">
        <f t="shared" si="27"/>
        <v>1905</v>
      </c>
      <c r="H53" s="6">
        <f t="shared" si="28"/>
        <v>95</v>
      </c>
      <c r="I53" s="7">
        <f t="shared" si="29"/>
        <v>31</v>
      </c>
      <c r="J53" s="32" t="s">
        <v>14</v>
      </c>
      <c r="K53" s="33" t="s">
        <v>14</v>
      </c>
      <c r="L53" s="10">
        <f>$AB$11</f>
        <v>0.03</v>
      </c>
      <c r="M53" s="8">
        <f t="shared" si="30"/>
        <v>1905</v>
      </c>
      <c r="N53" s="6">
        <f t="shared" si="31"/>
        <v>95</v>
      </c>
      <c r="O53" s="7">
        <f t="shared" si="32"/>
        <v>31</v>
      </c>
      <c r="P53" s="32" t="s">
        <v>14</v>
      </c>
      <c r="Q53" s="33" t="s">
        <v>14</v>
      </c>
      <c r="R53" s="10">
        <f>$AC$11</f>
        <v>0.15</v>
      </c>
      <c r="S53" s="8">
        <f t="shared" si="33"/>
        <v>9525</v>
      </c>
      <c r="T53" s="6">
        <f t="shared" si="34"/>
        <v>476</v>
      </c>
      <c r="U53" s="7">
        <f t="shared" si="35"/>
        <v>158</v>
      </c>
      <c r="V53" s="32" t="s">
        <v>14</v>
      </c>
      <c r="W53" s="33" t="s">
        <v>14</v>
      </c>
    </row>
    <row r="54" spans="2:23">
      <c r="B54" s="17" t="s">
        <v>30</v>
      </c>
      <c r="C54" s="3"/>
      <c r="D54" s="3"/>
      <c r="E54" s="2"/>
      <c r="F54" s="136">
        <f>$AA$12</f>
        <v>500</v>
      </c>
      <c r="G54" s="137"/>
      <c r="H54" s="11" t="s">
        <v>2</v>
      </c>
      <c r="I54" s="12" t="s">
        <v>2</v>
      </c>
      <c r="J54" s="32" t="s">
        <v>14</v>
      </c>
      <c r="K54" s="33" t="s">
        <v>14</v>
      </c>
      <c r="L54" s="136">
        <f>$AA$12</f>
        <v>500</v>
      </c>
      <c r="M54" s="137"/>
      <c r="N54" s="11" t="s">
        <v>2</v>
      </c>
      <c r="O54" s="12" t="s">
        <v>2</v>
      </c>
      <c r="P54" s="32" t="s">
        <v>14</v>
      </c>
      <c r="Q54" s="33" t="s">
        <v>14</v>
      </c>
      <c r="R54" s="136">
        <f>$AA$12</f>
        <v>500</v>
      </c>
      <c r="S54" s="137"/>
      <c r="T54" s="11" t="s">
        <v>2</v>
      </c>
      <c r="U54" s="12" t="s">
        <v>2</v>
      </c>
      <c r="V54" s="32" t="s">
        <v>14</v>
      </c>
      <c r="W54" s="33" t="s">
        <v>14</v>
      </c>
    </row>
  </sheetData>
  <mergeCells count="53">
    <mergeCell ref="F54:G54"/>
    <mergeCell ref="L54:M54"/>
    <mergeCell ref="R54:S54"/>
    <mergeCell ref="H47:I47"/>
    <mergeCell ref="J47:K47"/>
    <mergeCell ref="N47:O47"/>
    <mergeCell ref="P47:Q47"/>
    <mergeCell ref="T47:U47"/>
    <mergeCell ref="V47:W47"/>
    <mergeCell ref="F40:G40"/>
    <mergeCell ref="L40:M40"/>
    <mergeCell ref="R40:S40"/>
    <mergeCell ref="B45:W45"/>
    <mergeCell ref="F46:K46"/>
    <mergeCell ref="L46:Q46"/>
    <mergeCell ref="R46:W46"/>
    <mergeCell ref="V33:W33"/>
    <mergeCell ref="F26:G26"/>
    <mergeCell ref="L26:M26"/>
    <mergeCell ref="R26:S26"/>
    <mergeCell ref="B31:W31"/>
    <mergeCell ref="F32:K32"/>
    <mergeCell ref="L32:Q32"/>
    <mergeCell ref="R32:W32"/>
    <mergeCell ref="H33:I33"/>
    <mergeCell ref="J33:K33"/>
    <mergeCell ref="N33:O33"/>
    <mergeCell ref="P33:Q33"/>
    <mergeCell ref="T33:U33"/>
    <mergeCell ref="V19:W19"/>
    <mergeCell ref="F12:G12"/>
    <mergeCell ref="L12:M12"/>
    <mergeCell ref="R12:S12"/>
    <mergeCell ref="AA12:AD12"/>
    <mergeCell ref="B17:W17"/>
    <mergeCell ref="F18:K18"/>
    <mergeCell ref="L18:Q18"/>
    <mergeCell ref="R18:W18"/>
    <mergeCell ref="H19:I19"/>
    <mergeCell ref="J19:K19"/>
    <mergeCell ref="N19:O19"/>
    <mergeCell ref="P19:Q19"/>
    <mergeCell ref="T19:U19"/>
    <mergeCell ref="B3:W3"/>
    <mergeCell ref="F4:K4"/>
    <mergeCell ref="L4:Q4"/>
    <mergeCell ref="R4:W4"/>
    <mergeCell ref="H5:I5"/>
    <mergeCell ref="J5:K5"/>
    <mergeCell ref="N5:O5"/>
    <mergeCell ref="P5:Q5"/>
    <mergeCell ref="T5:U5"/>
    <mergeCell ref="V5:W5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40"/>
  <sheetViews>
    <sheetView zoomScale="75" zoomScaleNormal="90" zoomScalePageLayoutView="90" workbookViewId="0">
      <selection activeCell="I27" sqref="I27"/>
    </sheetView>
  </sheetViews>
  <sheetFormatPr defaultColWidth="10.90625" defaultRowHeight="19.2"/>
  <cols>
    <col min="1" max="1" width="2.81640625" customWidth="1"/>
    <col min="24" max="24" width="13.26953125" bestFit="1" customWidth="1"/>
    <col min="25" max="25" width="3.7265625" customWidth="1"/>
    <col min="26" max="26" width="19.26953125" bestFit="1" customWidth="1"/>
    <col min="27" max="27" width="24.7265625" bestFit="1" customWidth="1"/>
    <col min="28" max="28" width="22" bestFit="1" customWidth="1"/>
    <col min="29" max="29" width="21.54296875" bestFit="1" customWidth="1"/>
    <col min="30" max="30" width="21.81640625" customWidth="1"/>
  </cols>
  <sheetData>
    <row r="2" spans="2:30">
      <c r="X2" s="13" t="s">
        <v>23</v>
      </c>
    </row>
    <row r="3" spans="2:30" ht="25.2">
      <c r="B3" s="140" t="s">
        <v>18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">
        <f>(16000-$F12)</f>
        <v>15800</v>
      </c>
    </row>
    <row r="4" spans="2:30" ht="45" customHeight="1">
      <c r="B4" s="17"/>
      <c r="C4" s="17"/>
      <c r="D4" s="17"/>
      <c r="E4" s="17"/>
      <c r="F4" s="141" t="s">
        <v>22</v>
      </c>
      <c r="G4" s="142"/>
      <c r="H4" s="142"/>
      <c r="I4" s="142"/>
      <c r="J4" s="142"/>
      <c r="K4" s="143"/>
      <c r="L4" s="144" t="s">
        <v>16</v>
      </c>
      <c r="M4" s="145"/>
      <c r="N4" s="145"/>
      <c r="O4" s="145"/>
      <c r="P4" s="145"/>
      <c r="Q4" s="146"/>
      <c r="R4" s="147" t="s">
        <v>12</v>
      </c>
      <c r="S4" s="148"/>
      <c r="T4" s="148"/>
      <c r="U4" s="148"/>
      <c r="V4" s="148"/>
      <c r="W4" s="149"/>
    </row>
    <row r="5" spans="2:30" ht="57.6">
      <c r="B5" s="17"/>
      <c r="C5" s="17"/>
      <c r="D5" s="2" t="s">
        <v>31</v>
      </c>
      <c r="E5" s="2" t="s">
        <v>32</v>
      </c>
      <c r="F5" s="2" t="s">
        <v>34</v>
      </c>
      <c r="G5" s="2" t="s">
        <v>35</v>
      </c>
      <c r="H5" s="138" t="s">
        <v>36</v>
      </c>
      <c r="I5" s="139"/>
      <c r="J5" s="138" t="s">
        <v>37</v>
      </c>
      <c r="K5" s="139"/>
      <c r="L5" s="2" t="s">
        <v>34</v>
      </c>
      <c r="M5" s="2" t="s">
        <v>35</v>
      </c>
      <c r="N5" s="138" t="s">
        <v>36</v>
      </c>
      <c r="O5" s="139"/>
      <c r="P5" s="138" t="s">
        <v>37</v>
      </c>
      <c r="Q5" s="139"/>
      <c r="R5" s="2" t="s">
        <v>34</v>
      </c>
      <c r="S5" s="2" t="s">
        <v>35</v>
      </c>
      <c r="T5" s="138" t="s">
        <v>36</v>
      </c>
      <c r="U5" s="139"/>
      <c r="V5" s="138" t="s">
        <v>37</v>
      </c>
      <c r="W5" s="139"/>
      <c r="Z5" s="18" t="s">
        <v>33</v>
      </c>
    </row>
    <row r="6" spans="2:30" ht="57.6">
      <c r="B6" s="17"/>
      <c r="C6" s="17"/>
      <c r="D6" s="16"/>
      <c r="E6" s="2"/>
      <c r="F6" s="16"/>
      <c r="G6" s="16"/>
      <c r="H6" s="16" t="s">
        <v>38</v>
      </c>
      <c r="I6" s="2" t="s">
        <v>39</v>
      </c>
      <c r="J6" s="16" t="s">
        <v>38</v>
      </c>
      <c r="K6" s="2" t="s">
        <v>39</v>
      </c>
      <c r="L6" s="16"/>
      <c r="M6" s="16"/>
      <c r="N6" s="16" t="s">
        <v>38</v>
      </c>
      <c r="O6" s="2" t="s">
        <v>39</v>
      </c>
      <c r="P6" s="16" t="s">
        <v>38</v>
      </c>
      <c r="Q6" s="2" t="s">
        <v>39</v>
      </c>
      <c r="R6" s="16"/>
      <c r="S6" s="16"/>
      <c r="T6" s="16" t="s">
        <v>38</v>
      </c>
      <c r="U6" s="2" t="s">
        <v>39</v>
      </c>
      <c r="V6" s="16" t="s">
        <v>38</v>
      </c>
      <c r="W6" s="2" t="s">
        <v>39</v>
      </c>
      <c r="Z6" s="25"/>
      <c r="AA6" s="26" t="s">
        <v>10</v>
      </c>
      <c r="AB6" s="27" t="s">
        <v>16</v>
      </c>
      <c r="AC6" s="27" t="s">
        <v>12</v>
      </c>
      <c r="AD6" s="28" t="s">
        <v>17</v>
      </c>
    </row>
    <row r="7" spans="2:30">
      <c r="B7" s="17" t="s">
        <v>27</v>
      </c>
      <c r="C7" s="3"/>
      <c r="D7" s="4">
        <v>80</v>
      </c>
      <c r="E7" s="2">
        <v>60</v>
      </c>
      <c r="F7" s="10">
        <f>$AA$7</f>
        <v>0.60599999999999998</v>
      </c>
      <c r="G7" s="8">
        <f>TRUNC($X$3*F7)</f>
        <v>9574</v>
      </c>
      <c r="H7" s="6">
        <f>TRUNC(G7/$D7)</f>
        <v>119</v>
      </c>
      <c r="I7" s="7">
        <f>TRUNC(H7*$E7/60)</f>
        <v>119</v>
      </c>
      <c r="J7" s="6">
        <f t="shared" ref="J7:J11" si="0">TRUNC(H7/2)</f>
        <v>59</v>
      </c>
      <c r="K7" s="7">
        <f>TRUNC(J7*$E7/60)</f>
        <v>59</v>
      </c>
      <c r="L7" s="10">
        <f>$AB$7</f>
        <v>0.36299999999999999</v>
      </c>
      <c r="M7" s="8">
        <f>TRUNC($X$3*L7)</f>
        <v>5735</v>
      </c>
      <c r="N7" s="6">
        <f>TRUNC(M7/$D7)</f>
        <v>71</v>
      </c>
      <c r="O7" s="7">
        <f>TRUNC(N7*$E7/60)</f>
        <v>71</v>
      </c>
      <c r="P7" s="6">
        <f t="shared" ref="P7:P11" si="1">TRUNC(N7/2)</f>
        <v>35</v>
      </c>
      <c r="Q7" s="7">
        <f>TRUNC(P7*$E7/60)</f>
        <v>35</v>
      </c>
      <c r="R7" s="10">
        <f>$AC$7</f>
        <v>0.53600000000000003</v>
      </c>
      <c r="S7" s="8">
        <f>TRUNC($X$3*R7)</f>
        <v>8468</v>
      </c>
      <c r="T7" s="6">
        <f>TRUNC(S7/$D7)</f>
        <v>105</v>
      </c>
      <c r="U7" s="7">
        <f>TRUNC(T7*$E7/60)</f>
        <v>105</v>
      </c>
      <c r="V7" s="6">
        <f t="shared" ref="V7:V11" si="2">TRUNC(T7/2)</f>
        <v>52</v>
      </c>
      <c r="W7" s="7">
        <f>TRUNC(V7*$E7/60)</f>
        <v>52</v>
      </c>
      <c r="Z7" s="29" t="s">
        <v>5</v>
      </c>
      <c r="AA7" s="36">
        <v>0.60599999999999998</v>
      </c>
      <c r="AB7" s="37">
        <v>0.36299999999999999</v>
      </c>
      <c r="AC7" s="37">
        <v>0.53600000000000003</v>
      </c>
      <c r="AD7" s="38" t="s">
        <v>14</v>
      </c>
    </row>
    <row r="8" spans="2:30">
      <c r="B8" s="17" t="s">
        <v>28</v>
      </c>
      <c r="C8" s="3"/>
      <c r="D8" s="4">
        <v>40</v>
      </c>
      <c r="E8" s="2">
        <v>20</v>
      </c>
      <c r="F8" s="10">
        <f>$AA$8</f>
        <v>0.2</v>
      </c>
      <c r="G8" s="8">
        <f t="shared" ref="G8:G11" si="3">TRUNC($X$3*F8)</f>
        <v>3160</v>
      </c>
      <c r="H8" s="6">
        <f t="shared" ref="H8:H11" si="4">TRUNC(G8/$D8)</f>
        <v>79</v>
      </c>
      <c r="I8" s="7">
        <f t="shared" ref="I8:I11" si="5">TRUNC(H8*$E8/60)</f>
        <v>26</v>
      </c>
      <c r="J8" s="6">
        <f t="shared" si="0"/>
        <v>39</v>
      </c>
      <c r="K8" s="7">
        <f t="shared" ref="K8:K11" si="6">TRUNC(J8*$E8/60)</f>
        <v>13</v>
      </c>
      <c r="L8" s="10">
        <f>$AB$8</f>
        <v>0.15</v>
      </c>
      <c r="M8" s="8">
        <f t="shared" ref="M8:M11" si="7">TRUNC($X$3*L8)</f>
        <v>2370</v>
      </c>
      <c r="N8" s="6">
        <f t="shared" ref="N8:N11" si="8">TRUNC(M8/$D8)</f>
        <v>59</v>
      </c>
      <c r="O8" s="7">
        <f t="shared" ref="O8:O11" si="9">TRUNC(N8*$E8/60)</f>
        <v>19</v>
      </c>
      <c r="P8" s="6">
        <f t="shared" si="1"/>
        <v>29</v>
      </c>
      <c r="Q8" s="7">
        <f t="shared" ref="Q8:Q11" si="10">TRUNC(P8*$E8/60)</f>
        <v>9</v>
      </c>
      <c r="R8" s="10">
        <f>$AC$8</f>
        <v>0.15</v>
      </c>
      <c r="S8" s="8">
        <f t="shared" ref="S8:S11" si="11">TRUNC($X$3*R8)</f>
        <v>2370</v>
      </c>
      <c r="T8" s="6">
        <f t="shared" ref="T8:T11" si="12">TRUNC(S8/$D8)</f>
        <v>59</v>
      </c>
      <c r="U8" s="7">
        <f t="shared" ref="U8:U11" si="13">TRUNC(T8*$E8/60)</f>
        <v>19</v>
      </c>
      <c r="V8" s="6">
        <f t="shared" si="2"/>
        <v>29</v>
      </c>
      <c r="W8" s="7">
        <f t="shared" ref="W8:W11" si="14">TRUNC(V8*$E8/60)</f>
        <v>9</v>
      </c>
      <c r="Z8" s="29" t="s">
        <v>6</v>
      </c>
      <c r="AA8" s="36">
        <v>0.2</v>
      </c>
      <c r="AB8" s="37">
        <v>0.15</v>
      </c>
      <c r="AC8" s="37">
        <v>0.15</v>
      </c>
      <c r="AD8" s="38" t="s">
        <v>14</v>
      </c>
    </row>
    <row r="9" spans="2:30">
      <c r="B9" s="17" t="s">
        <v>29</v>
      </c>
      <c r="C9" s="3"/>
      <c r="D9" s="4">
        <v>80</v>
      </c>
      <c r="E9" s="2">
        <v>60</v>
      </c>
      <c r="F9" s="10">
        <f>$AA$9</f>
        <v>0.1</v>
      </c>
      <c r="G9" s="8">
        <f t="shared" si="3"/>
        <v>1580</v>
      </c>
      <c r="H9" s="6">
        <f t="shared" si="4"/>
        <v>19</v>
      </c>
      <c r="I9" s="7">
        <f t="shared" si="5"/>
        <v>19</v>
      </c>
      <c r="J9" s="6">
        <f t="shared" si="0"/>
        <v>9</v>
      </c>
      <c r="K9" s="7">
        <f t="shared" si="6"/>
        <v>9</v>
      </c>
      <c r="L9" s="10">
        <f>$AB$9</f>
        <v>0.4</v>
      </c>
      <c r="M9" s="8">
        <f t="shared" si="7"/>
        <v>6320</v>
      </c>
      <c r="N9" s="6">
        <f t="shared" si="8"/>
        <v>79</v>
      </c>
      <c r="O9" s="7">
        <f t="shared" si="9"/>
        <v>79</v>
      </c>
      <c r="P9" s="6">
        <f t="shared" si="1"/>
        <v>39</v>
      </c>
      <c r="Q9" s="7">
        <f t="shared" si="10"/>
        <v>39</v>
      </c>
      <c r="R9" s="10">
        <f>$AC$9</f>
        <v>0.1</v>
      </c>
      <c r="S9" s="8">
        <f t="shared" si="11"/>
        <v>1580</v>
      </c>
      <c r="T9" s="6">
        <f t="shared" si="12"/>
        <v>19</v>
      </c>
      <c r="U9" s="7">
        <f t="shared" si="13"/>
        <v>19</v>
      </c>
      <c r="V9" s="6">
        <f t="shared" si="2"/>
        <v>9</v>
      </c>
      <c r="W9" s="7">
        <f t="shared" si="14"/>
        <v>9</v>
      </c>
      <c r="Z9" s="29" t="s">
        <v>7</v>
      </c>
      <c r="AA9" s="36">
        <v>0.1</v>
      </c>
      <c r="AB9" s="37">
        <v>0.4</v>
      </c>
      <c r="AC9" s="37">
        <v>0.1</v>
      </c>
      <c r="AD9" s="38" t="s">
        <v>14</v>
      </c>
    </row>
    <row r="10" spans="2:30">
      <c r="B10" s="17" t="s">
        <v>24</v>
      </c>
      <c r="C10" s="3"/>
      <c r="D10" s="4">
        <v>20</v>
      </c>
      <c r="E10" s="2">
        <v>20</v>
      </c>
      <c r="F10" s="10">
        <f>$AA$10</f>
        <v>0.03</v>
      </c>
      <c r="G10" s="8">
        <f t="shared" si="3"/>
        <v>474</v>
      </c>
      <c r="H10" s="6">
        <f t="shared" si="4"/>
        <v>23</v>
      </c>
      <c r="I10" s="7">
        <f t="shared" si="5"/>
        <v>7</v>
      </c>
      <c r="J10" s="6">
        <f t="shared" si="0"/>
        <v>11</v>
      </c>
      <c r="K10" s="7">
        <f t="shared" si="6"/>
        <v>3</v>
      </c>
      <c r="L10" s="10">
        <f>$AB$10</f>
        <v>0.03</v>
      </c>
      <c r="M10" s="8">
        <f t="shared" si="7"/>
        <v>474</v>
      </c>
      <c r="N10" s="6">
        <f t="shared" si="8"/>
        <v>23</v>
      </c>
      <c r="O10" s="7">
        <f t="shared" si="9"/>
        <v>7</v>
      </c>
      <c r="P10" s="6">
        <f t="shared" si="1"/>
        <v>11</v>
      </c>
      <c r="Q10" s="7">
        <f t="shared" si="10"/>
        <v>3</v>
      </c>
      <c r="R10" s="10">
        <f>$AC$10</f>
        <v>0.05</v>
      </c>
      <c r="S10" s="8">
        <f t="shared" si="11"/>
        <v>790</v>
      </c>
      <c r="T10" s="6">
        <f t="shared" si="12"/>
        <v>39</v>
      </c>
      <c r="U10" s="7">
        <f t="shared" si="13"/>
        <v>13</v>
      </c>
      <c r="V10" s="6">
        <f t="shared" si="2"/>
        <v>19</v>
      </c>
      <c r="W10" s="7">
        <f t="shared" si="14"/>
        <v>6</v>
      </c>
      <c r="Z10" s="29" t="s">
        <v>8</v>
      </c>
      <c r="AA10" s="36">
        <v>0.03</v>
      </c>
      <c r="AB10" s="37">
        <v>0.03</v>
      </c>
      <c r="AC10" s="37">
        <v>0.05</v>
      </c>
      <c r="AD10" s="38" t="s">
        <v>14</v>
      </c>
    </row>
    <row r="11" spans="2:30">
      <c r="B11" s="17" t="s">
        <v>25</v>
      </c>
      <c r="C11" s="3"/>
      <c r="D11" s="4">
        <v>20</v>
      </c>
      <c r="E11" s="2">
        <v>20</v>
      </c>
      <c r="F11" s="10">
        <f>$AA$11</f>
        <v>0.05</v>
      </c>
      <c r="G11" s="8">
        <f t="shared" si="3"/>
        <v>790</v>
      </c>
      <c r="H11" s="6">
        <f t="shared" si="4"/>
        <v>39</v>
      </c>
      <c r="I11" s="7">
        <f t="shared" si="5"/>
        <v>13</v>
      </c>
      <c r="J11" s="6">
        <f t="shared" si="0"/>
        <v>19</v>
      </c>
      <c r="K11" s="7">
        <f t="shared" si="6"/>
        <v>6</v>
      </c>
      <c r="L11" s="10">
        <f>$AB$11</f>
        <v>0.05</v>
      </c>
      <c r="M11" s="8">
        <f t="shared" si="7"/>
        <v>790</v>
      </c>
      <c r="N11" s="6">
        <f t="shared" si="8"/>
        <v>39</v>
      </c>
      <c r="O11" s="7">
        <f t="shared" si="9"/>
        <v>13</v>
      </c>
      <c r="P11" s="6">
        <f t="shared" si="1"/>
        <v>19</v>
      </c>
      <c r="Q11" s="7">
        <f t="shared" si="10"/>
        <v>6</v>
      </c>
      <c r="R11" s="10">
        <f>$AC$11</f>
        <v>0.15</v>
      </c>
      <c r="S11" s="8">
        <f t="shared" si="11"/>
        <v>2370</v>
      </c>
      <c r="T11" s="6">
        <f t="shared" si="12"/>
        <v>118</v>
      </c>
      <c r="U11" s="7">
        <f t="shared" si="13"/>
        <v>39</v>
      </c>
      <c r="V11" s="6">
        <f t="shared" si="2"/>
        <v>59</v>
      </c>
      <c r="W11" s="7">
        <f t="shared" si="14"/>
        <v>19</v>
      </c>
      <c r="Z11" s="30" t="s">
        <v>9</v>
      </c>
      <c r="AA11" s="39">
        <v>0.05</v>
      </c>
      <c r="AB11" s="40">
        <v>0.05</v>
      </c>
      <c r="AC11" s="40">
        <v>0.15</v>
      </c>
      <c r="AD11" s="41" t="s">
        <v>14</v>
      </c>
    </row>
    <row r="12" spans="2:30">
      <c r="B12" s="17" t="s">
        <v>30</v>
      </c>
      <c r="C12" s="3"/>
      <c r="D12" s="3"/>
      <c r="E12" s="2"/>
      <c r="F12" s="136">
        <f>$AA$12</f>
        <v>200</v>
      </c>
      <c r="G12" s="137"/>
      <c r="H12" s="11" t="s">
        <v>2</v>
      </c>
      <c r="I12" s="12" t="s">
        <v>2</v>
      </c>
      <c r="J12" s="11" t="s">
        <v>2</v>
      </c>
      <c r="K12" s="12" t="s">
        <v>2</v>
      </c>
      <c r="L12" s="136">
        <f>$AA$12</f>
        <v>200</v>
      </c>
      <c r="M12" s="137"/>
      <c r="N12" s="11" t="s">
        <v>2</v>
      </c>
      <c r="O12" s="12" t="s">
        <v>2</v>
      </c>
      <c r="P12" s="11" t="s">
        <v>2</v>
      </c>
      <c r="Q12" s="12" t="s">
        <v>2</v>
      </c>
      <c r="R12" s="136">
        <f>$AA$12</f>
        <v>200</v>
      </c>
      <c r="S12" s="137"/>
      <c r="T12" s="11" t="s">
        <v>2</v>
      </c>
      <c r="U12" s="12" t="s">
        <v>2</v>
      </c>
      <c r="V12" s="11" t="s">
        <v>2</v>
      </c>
      <c r="W12" s="12" t="s">
        <v>2</v>
      </c>
      <c r="Z12" s="31" t="s">
        <v>15</v>
      </c>
      <c r="AA12" s="150">
        <v>200</v>
      </c>
      <c r="AB12" s="151"/>
      <c r="AC12" s="151"/>
      <c r="AD12" s="152"/>
    </row>
    <row r="13" spans="2:30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2:30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6" spans="2:30">
      <c r="X16" s="13" t="s">
        <v>23</v>
      </c>
    </row>
    <row r="17" spans="2:24" ht="25.2">
      <c r="B17" s="140" t="s">
        <v>19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">
        <f>(32000-$F26)</f>
        <v>31800</v>
      </c>
    </row>
    <row r="18" spans="2:24" ht="49.05" customHeight="1">
      <c r="B18" s="17"/>
      <c r="C18" s="17"/>
      <c r="D18" s="17"/>
      <c r="E18" s="17"/>
      <c r="F18" s="141" t="s">
        <v>22</v>
      </c>
      <c r="G18" s="142"/>
      <c r="H18" s="142"/>
      <c r="I18" s="142"/>
      <c r="J18" s="142"/>
      <c r="K18" s="143"/>
      <c r="L18" s="144" t="s">
        <v>16</v>
      </c>
      <c r="M18" s="145"/>
      <c r="N18" s="145"/>
      <c r="O18" s="145"/>
      <c r="P18" s="145"/>
      <c r="Q18" s="146"/>
      <c r="R18" s="147" t="s">
        <v>12</v>
      </c>
      <c r="S18" s="148"/>
      <c r="T18" s="148"/>
      <c r="U18" s="148"/>
      <c r="V18" s="148"/>
      <c r="W18" s="149"/>
    </row>
    <row r="19" spans="2:24" ht="57.6">
      <c r="B19" s="17"/>
      <c r="C19" s="17"/>
      <c r="D19" s="2" t="s">
        <v>31</v>
      </c>
      <c r="E19" s="2" t="s">
        <v>32</v>
      </c>
      <c r="F19" s="2" t="s">
        <v>34</v>
      </c>
      <c r="G19" s="2" t="s">
        <v>35</v>
      </c>
      <c r="H19" s="138" t="s">
        <v>36</v>
      </c>
      <c r="I19" s="139"/>
      <c r="J19" s="138" t="s">
        <v>37</v>
      </c>
      <c r="K19" s="139"/>
      <c r="L19" s="2" t="s">
        <v>34</v>
      </c>
      <c r="M19" s="2" t="s">
        <v>35</v>
      </c>
      <c r="N19" s="138" t="s">
        <v>36</v>
      </c>
      <c r="O19" s="139"/>
      <c r="P19" s="138" t="s">
        <v>37</v>
      </c>
      <c r="Q19" s="139"/>
      <c r="R19" s="2" t="s">
        <v>34</v>
      </c>
      <c r="S19" s="2" t="s">
        <v>35</v>
      </c>
      <c r="T19" s="138" t="s">
        <v>36</v>
      </c>
      <c r="U19" s="139"/>
      <c r="V19" s="138" t="s">
        <v>37</v>
      </c>
      <c r="W19" s="139"/>
    </row>
    <row r="20" spans="2:24">
      <c r="B20" s="17"/>
      <c r="C20" s="17"/>
      <c r="D20" s="16"/>
      <c r="E20" s="2"/>
      <c r="F20" s="16"/>
      <c r="G20" s="16"/>
      <c r="H20" s="16" t="s">
        <v>38</v>
      </c>
      <c r="I20" s="2" t="s">
        <v>39</v>
      </c>
      <c r="J20" s="16" t="s">
        <v>38</v>
      </c>
      <c r="K20" s="2" t="s">
        <v>39</v>
      </c>
      <c r="L20" s="16"/>
      <c r="M20" s="16"/>
      <c r="N20" s="16" t="s">
        <v>38</v>
      </c>
      <c r="O20" s="2" t="s">
        <v>39</v>
      </c>
      <c r="P20" s="16" t="s">
        <v>38</v>
      </c>
      <c r="Q20" s="2" t="s">
        <v>39</v>
      </c>
      <c r="R20" s="16"/>
      <c r="S20" s="16"/>
      <c r="T20" s="16" t="s">
        <v>38</v>
      </c>
      <c r="U20" s="2" t="s">
        <v>39</v>
      </c>
      <c r="V20" s="16" t="s">
        <v>38</v>
      </c>
      <c r="W20" s="2" t="s">
        <v>39</v>
      </c>
    </row>
    <row r="21" spans="2:24">
      <c r="B21" s="17" t="s">
        <v>27</v>
      </c>
      <c r="C21" s="3"/>
      <c r="D21" s="4">
        <v>80</v>
      </c>
      <c r="E21" s="2">
        <v>60</v>
      </c>
      <c r="F21" s="10">
        <f>$AA$7</f>
        <v>0.60599999999999998</v>
      </c>
      <c r="G21" s="8">
        <f>TRUNC($X$17*F21)</f>
        <v>19270</v>
      </c>
      <c r="H21" s="6">
        <f>TRUNC(G21/$D21)</f>
        <v>240</v>
      </c>
      <c r="I21" s="7">
        <f>TRUNC(H21*$E21/60)</f>
        <v>240</v>
      </c>
      <c r="J21" s="6">
        <f t="shared" ref="J21:J25" si="15">TRUNC(H21/2)</f>
        <v>120</v>
      </c>
      <c r="K21" s="7">
        <f>TRUNC(J21*$E21/60)</f>
        <v>120</v>
      </c>
      <c r="L21" s="10">
        <f>$AB$7</f>
        <v>0.36299999999999999</v>
      </c>
      <c r="M21" s="8">
        <f>TRUNC($X$17*L21)</f>
        <v>11543</v>
      </c>
      <c r="N21" s="6">
        <f>TRUNC(M21/$D21)</f>
        <v>144</v>
      </c>
      <c r="O21" s="7">
        <f>TRUNC(N21*$E21/60)</f>
        <v>144</v>
      </c>
      <c r="P21" s="6">
        <f t="shared" ref="P21:P25" si="16">TRUNC(N21/2)</f>
        <v>72</v>
      </c>
      <c r="Q21" s="7">
        <f>TRUNC(P21*$E21/60)</f>
        <v>72</v>
      </c>
      <c r="R21" s="10">
        <f>$AC$7</f>
        <v>0.53600000000000003</v>
      </c>
      <c r="S21" s="8">
        <f>TRUNC($X$17*R21)</f>
        <v>17044</v>
      </c>
      <c r="T21" s="6">
        <f>TRUNC(S21/$D21)</f>
        <v>213</v>
      </c>
      <c r="U21" s="7">
        <f>TRUNC(T21*$E21/60)</f>
        <v>213</v>
      </c>
      <c r="V21" s="6">
        <f t="shared" ref="V21:V25" si="17">TRUNC(T21/2)</f>
        <v>106</v>
      </c>
      <c r="W21" s="7">
        <f>TRUNC(V21*$E21/60)</f>
        <v>106</v>
      </c>
    </row>
    <row r="22" spans="2:24">
      <c r="B22" s="17" t="s">
        <v>28</v>
      </c>
      <c r="C22" s="3"/>
      <c r="D22" s="4">
        <v>40</v>
      </c>
      <c r="E22" s="2">
        <v>20</v>
      </c>
      <c r="F22" s="10">
        <f>$AA$8</f>
        <v>0.2</v>
      </c>
      <c r="G22" s="8">
        <f t="shared" ref="G22:G25" si="18">TRUNC($X$17*F22)</f>
        <v>6360</v>
      </c>
      <c r="H22" s="6">
        <f t="shared" ref="H22:H25" si="19">TRUNC(G22/$D22)</f>
        <v>159</v>
      </c>
      <c r="I22" s="7">
        <f t="shared" ref="I22:I25" si="20">TRUNC(H22*$E22/60)</f>
        <v>53</v>
      </c>
      <c r="J22" s="6">
        <f t="shared" si="15"/>
        <v>79</v>
      </c>
      <c r="K22" s="7">
        <f t="shared" ref="K22:K25" si="21">TRUNC(J22*$E22/60)</f>
        <v>26</v>
      </c>
      <c r="L22" s="10">
        <f>$AB$8</f>
        <v>0.15</v>
      </c>
      <c r="M22" s="8">
        <f t="shared" ref="M22:M25" si="22">TRUNC($X$17*L22)</f>
        <v>4770</v>
      </c>
      <c r="N22" s="6">
        <f t="shared" ref="N22:N25" si="23">TRUNC(M22/$D22)</f>
        <v>119</v>
      </c>
      <c r="O22" s="7">
        <f t="shared" ref="O22:O25" si="24">TRUNC(N22*$E22/60)</f>
        <v>39</v>
      </c>
      <c r="P22" s="6">
        <f t="shared" si="16"/>
        <v>59</v>
      </c>
      <c r="Q22" s="7">
        <f t="shared" ref="Q22:Q25" si="25">TRUNC(P22*$E22/60)</f>
        <v>19</v>
      </c>
      <c r="R22" s="10">
        <f>$AC$8</f>
        <v>0.15</v>
      </c>
      <c r="S22" s="8">
        <f t="shared" ref="S22:S25" si="26">TRUNC($X$17*R22)</f>
        <v>4770</v>
      </c>
      <c r="T22" s="6">
        <f t="shared" ref="T22:T25" si="27">TRUNC(S22/$D22)</f>
        <v>119</v>
      </c>
      <c r="U22" s="7">
        <f t="shared" ref="U22:U25" si="28">TRUNC(T22*$E22/60)</f>
        <v>39</v>
      </c>
      <c r="V22" s="6">
        <f t="shared" si="17"/>
        <v>59</v>
      </c>
      <c r="W22" s="7">
        <f t="shared" ref="W22:W25" si="29">TRUNC(V22*$E22/60)</f>
        <v>19</v>
      </c>
    </row>
    <row r="23" spans="2:24">
      <c r="B23" s="17" t="s">
        <v>29</v>
      </c>
      <c r="C23" s="3"/>
      <c r="D23" s="4">
        <v>80</v>
      </c>
      <c r="E23" s="2">
        <v>60</v>
      </c>
      <c r="F23" s="10">
        <f>$AA$9</f>
        <v>0.1</v>
      </c>
      <c r="G23" s="8">
        <f t="shared" si="18"/>
        <v>3180</v>
      </c>
      <c r="H23" s="6">
        <f t="shared" si="19"/>
        <v>39</v>
      </c>
      <c r="I23" s="7">
        <f t="shared" si="20"/>
        <v>39</v>
      </c>
      <c r="J23" s="6">
        <f t="shared" si="15"/>
        <v>19</v>
      </c>
      <c r="K23" s="7">
        <f t="shared" si="21"/>
        <v>19</v>
      </c>
      <c r="L23" s="10">
        <f>$AB$9</f>
        <v>0.4</v>
      </c>
      <c r="M23" s="8">
        <f t="shared" si="22"/>
        <v>12720</v>
      </c>
      <c r="N23" s="6">
        <f t="shared" si="23"/>
        <v>159</v>
      </c>
      <c r="O23" s="7">
        <f t="shared" si="24"/>
        <v>159</v>
      </c>
      <c r="P23" s="6">
        <f t="shared" si="16"/>
        <v>79</v>
      </c>
      <c r="Q23" s="7">
        <f t="shared" si="25"/>
        <v>79</v>
      </c>
      <c r="R23" s="10">
        <f>$AC$9</f>
        <v>0.1</v>
      </c>
      <c r="S23" s="8">
        <f t="shared" si="26"/>
        <v>3180</v>
      </c>
      <c r="T23" s="6">
        <f t="shared" si="27"/>
        <v>39</v>
      </c>
      <c r="U23" s="7">
        <f t="shared" si="28"/>
        <v>39</v>
      </c>
      <c r="V23" s="6">
        <f t="shared" si="17"/>
        <v>19</v>
      </c>
      <c r="W23" s="7">
        <f t="shared" si="29"/>
        <v>19</v>
      </c>
    </row>
    <row r="24" spans="2:24">
      <c r="B24" s="17" t="s">
        <v>24</v>
      </c>
      <c r="C24" s="3"/>
      <c r="D24" s="4">
        <v>20</v>
      </c>
      <c r="E24" s="2">
        <v>20</v>
      </c>
      <c r="F24" s="10">
        <f>$AA$10</f>
        <v>0.03</v>
      </c>
      <c r="G24" s="8">
        <f t="shared" si="18"/>
        <v>954</v>
      </c>
      <c r="H24" s="6">
        <f t="shared" si="19"/>
        <v>47</v>
      </c>
      <c r="I24" s="7">
        <f t="shared" si="20"/>
        <v>15</v>
      </c>
      <c r="J24" s="6">
        <f t="shared" si="15"/>
        <v>23</v>
      </c>
      <c r="K24" s="7">
        <f t="shared" si="21"/>
        <v>7</v>
      </c>
      <c r="L24" s="10">
        <f>$AB$10</f>
        <v>0.03</v>
      </c>
      <c r="M24" s="8">
        <f t="shared" si="22"/>
        <v>954</v>
      </c>
      <c r="N24" s="6">
        <f t="shared" si="23"/>
        <v>47</v>
      </c>
      <c r="O24" s="7">
        <f t="shared" si="24"/>
        <v>15</v>
      </c>
      <c r="P24" s="6">
        <f t="shared" si="16"/>
        <v>23</v>
      </c>
      <c r="Q24" s="7">
        <f t="shared" si="25"/>
        <v>7</v>
      </c>
      <c r="R24" s="10">
        <f>$AC$10</f>
        <v>0.05</v>
      </c>
      <c r="S24" s="8">
        <f t="shared" si="26"/>
        <v>1590</v>
      </c>
      <c r="T24" s="6">
        <f t="shared" si="27"/>
        <v>79</v>
      </c>
      <c r="U24" s="7">
        <f t="shared" si="28"/>
        <v>26</v>
      </c>
      <c r="V24" s="6">
        <f t="shared" si="17"/>
        <v>39</v>
      </c>
      <c r="W24" s="7">
        <f t="shared" si="29"/>
        <v>13</v>
      </c>
    </row>
    <row r="25" spans="2:24">
      <c r="B25" s="17" t="s">
        <v>25</v>
      </c>
      <c r="C25" s="3"/>
      <c r="D25" s="4">
        <v>20</v>
      </c>
      <c r="E25" s="2">
        <v>20</v>
      </c>
      <c r="F25" s="10">
        <f>$AA$11</f>
        <v>0.05</v>
      </c>
      <c r="G25" s="8">
        <f t="shared" si="18"/>
        <v>1590</v>
      </c>
      <c r="H25" s="6">
        <f t="shared" si="19"/>
        <v>79</v>
      </c>
      <c r="I25" s="7">
        <f t="shared" si="20"/>
        <v>26</v>
      </c>
      <c r="J25" s="6">
        <f t="shared" si="15"/>
        <v>39</v>
      </c>
      <c r="K25" s="7">
        <f t="shared" si="21"/>
        <v>13</v>
      </c>
      <c r="L25" s="10">
        <f>$AB$11</f>
        <v>0.05</v>
      </c>
      <c r="M25" s="8">
        <f t="shared" si="22"/>
        <v>1590</v>
      </c>
      <c r="N25" s="6">
        <f t="shared" si="23"/>
        <v>79</v>
      </c>
      <c r="O25" s="7">
        <f t="shared" si="24"/>
        <v>26</v>
      </c>
      <c r="P25" s="6">
        <f t="shared" si="16"/>
        <v>39</v>
      </c>
      <c r="Q25" s="7">
        <f t="shared" si="25"/>
        <v>13</v>
      </c>
      <c r="R25" s="10">
        <f>$AC$11</f>
        <v>0.15</v>
      </c>
      <c r="S25" s="8">
        <f t="shared" si="26"/>
        <v>4770</v>
      </c>
      <c r="T25" s="6">
        <f t="shared" si="27"/>
        <v>238</v>
      </c>
      <c r="U25" s="7">
        <f t="shared" si="28"/>
        <v>79</v>
      </c>
      <c r="V25" s="6">
        <f t="shared" si="17"/>
        <v>119</v>
      </c>
      <c r="W25" s="7">
        <f t="shared" si="29"/>
        <v>39</v>
      </c>
    </row>
    <row r="26" spans="2:24">
      <c r="B26" s="17" t="s">
        <v>30</v>
      </c>
      <c r="C26" s="3"/>
      <c r="D26" s="3"/>
      <c r="E26" s="2"/>
      <c r="F26" s="136">
        <f>$AA$12</f>
        <v>200</v>
      </c>
      <c r="G26" s="137"/>
      <c r="H26" s="11" t="s">
        <v>2</v>
      </c>
      <c r="I26" s="12" t="s">
        <v>2</v>
      </c>
      <c r="J26" s="11" t="s">
        <v>2</v>
      </c>
      <c r="K26" s="12" t="s">
        <v>2</v>
      </c>
      <c r="L26" s="136">
        <f>$AA$12</f>
        <v>200</v>
      </c>
      <c r="M26" s="137"/>
      <c r="N26" s="11" t="s">
        <v>2</v>
      </c>
      <c r="O26" s="12" t="s">
        <v>2</v>
      </c>
      <c r="P26" s="11" t="s">
        <v>2</v>
      </c>
      <c r="Q26" s="12" t="s">
        <v>2</v>
      </c>
      <c r="R26" s="136">
        <f>$AA$12</f>
        <v>200</v>
      </c>
      <c r="S26" s="137"/>
      <c r="T26" s="11" t="s">
        <v>2</v>
      </c>
      <c r="U26" s="12" t="s">
        <v>2</v>
      </c>
      <c r="V26" s="11" t="s">
        <v>2</v>
      </c>
      <c r="W26" s="12" t="s">
        <v>2</v>
      </c>
    </row>
    <row r="30" spans="2:24">
      <c r="X30" s="13" t="s">
        <v>23</v>
      </c>
    </row>
    <row r="31" spans="2:24" ht="25.2">
      <c r="B31" s="140" t="s">
        <v>20</v>
      </c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">
        <f>(64000-$F40)</f>
        <v>63800</v>
      </c>
    </row>
    <row r="32" spans="2:24" ht="57" customHeight="1">
      <c r="B32" s="17"/>
      <c r="C32" s="17"/>
      <c r="D32" s="17"/>
      <c r="E32" s="17"/>
      <c r="F32" s="141" t="s">
        <v>22</v>
      </c>
      <c r="G32" s="142"/>
      <c r="H32" s="142"/>
      <c r="I32" s="142"/>
      <c r="J32" s="142"/>
      <c r="K32" s="143"/>
      <c r="L32" s="144" t="s">
        <v>16</v>
      </c>
      <c r="M32" s="145"/>
      <c r="N32" s="145"/>
      <c r="O32" s="145"/>
      <c r="P32" s="145"/>
      <c r="Q32" s="146"/>
      <c r="R32" s="147" t="s">
        <v>12</v>
      </c>
      <c r="S32" s="148"/>
      <c r="T32" s="148"/>
      <c r="U32" s="148"/>
      <c r="V32" s="148"/>
      <c r="W32" s="149"/>
    </row>
    <row r="33" spans="2:23" ht="57.6">
      <c r="B33" s="17"/>
      <c r="C33" s="17"/>
      <c r="D33" s="2" t="s">
        <v>31</v>
      </c>
      <c r="E33" s="2" t="s">
        <v>32</v>
      </c>
      <c r="F33" s="2" t="s">
        <v>34</v>
      </c>
      <c r="G33" s="2" t="s">
        <v>35</v>
      </c>
      <c r="H33" s="138" t="s">
        <v>36</v>
      </c>
      <c r="I33" s="139"/>
      <c r="J33" s="138" t="s">
        <v>37</v>
      </c>
      <c r="K33" s="139"/>
      <c r="L33" s="2" t="s">
        <v>34</v>
      </c>
      <c r="M33" s="2" t="s">
        <v>35</v>
      </c>
      <c r="N33" s="138" t="s">
        <v>36</v>
      </c>
      <c r="O33" s="139"/>
      <c r="P33" s="138" t="s">
        <v>37</v>
      </c>
      <c r="Q33" s="139"/>
      <c r="R33" s="2" t="s">
        <v>34</v>
      </c>
      <c r="S33" s="2" t="s">
        <v>35</v>
      </c>
      <c r="T33" s="138" t="s">
        <v>36</v>
      </c>
      <c r="U33" s="139"/>
      <c r="V33" s="138" t="s">
        <v>37</v>
      </c>
      <c r="W33" s="139"/>
    </row>
    <row r="34" spans="2:23">
      <c r="B34" s="17"/>
      <c r="C34" s="17"/>
      <c r="D34" s="16"/>
      <c r="E34" s="2"/>
      <c r="F34" s="16"/>
      <c r="G34" s="16"/>
      <c r="H34" s="16" t="s">
        <v>38</v>
      </c>
      <c r="I34" s="2" t="s">
        <v>39</v>
      </c>
      <c r="J34" s="16" t="s">
        <v>38</v>
      </c>
      <c r="K34" s="2" t="s">
        <v>39</v>
      </c>
      <c r="L34" s="16"/>
      <c r="M34" s="16"/>
      <c r="N34" s="16" t="s">
        <v>38</v>
      </c>
      <c r="O34" s="2" t="s">
        <v>39</v>
      </c>
      <c r="P34" s="16" t="s">
        <v>38</v>
      </c>
      <c r="Q34" s="2" t="s">
        <v>39</v>
      </c>
      <c r="R34" s="16"/>
      <c r="S34" s="16"/>
      <c r="T34" s="16" t="s">
        <v>38</v>
      </c>
      <c r="U34" s="2" t="s">
        <v>39</v>
      </c>
      <c r="V34" s="16" t="s">
        <v>38</v>
      </c>
      <c r="W34" s="2" t="s">
        <v>39</v>
      </c>
    </row>
    <row r="35" spans="2:23">
      <c r="B35" s="17" t="s">
        <v>27</v>
      </c>
      <c r="C35" s="3"/>
      <c r="D35" s="4">
        <v>80</v>
      </c>
      <c r="E35" s="2">
        <v>60</v>
      </c>
      <c r="F35" s="10">
        <f>$AA$7</f>
        <v>0.60599999999999998</v>
      </c>
      <c r="G35" s="8">
        <f>TRUNC($X$31*F35)</f>
        <v>38662</v>
      </c>
      <c r="H35" s="6">
        <f>TRUNC(G35/$D35)</f>
        <v>483</v>
      </c>
      <c r="I35" s="7">
        <f>TRUNC(H35*$E35/60)</f>
        <v>483</v>
      </c>
      <c r="J35" s="6">
        <f t="shared" ref="J35:J39" si="30">TRUNC(H35/2)</f>
        <v>241</v>
      </c>
      <c r="K35" s="7">
        <f>TRUNC(J35*$E35/60)</f>
        <v>241</v>
      </c>
      <c r="L35" s="10">
        <f>$AB$7</f>
        <v>0.36299999999999999</v>
      </c>
      <c r="M35" s="8">
        <f>TRUNC($X$31*L35)</f>
        <v>23159</v>
      </c>
      <c r="N35" s="6">
        <f>TRUNC(M35/$D35)</f>
        <v>289</v>
      </c>
      <c r="O35" s="7">
        <f>TRUNC(N35*$E35/60)</f>
        <v>289</v>
      </c>
      <c r="P35" s="6">
        <f t="shared" ref="P35:P39" si="31">TRUNC(N35/2)</f>
        <v>144</v>
      </c>
      <c r="Q35" s="7">
        <f>TRUNC(P35*$E35/60)</f>
        <v>144</v>
      </c>
      <c r="R35" s="10">
        <f>$AC$7</f>
        <v>0.53600000000000003</v>
      </c>
      <c r="S35" s="8">
        <f>TRUNC($X$31*R35)</f>
        <v>34196</v>
      </c>
      <c r="T35" s="6">
        <f>TRUNC(S35/$D35)</f>
        <v>427</v>
      </c>
      <c r="U35" s="7">
        <f>TRUNC(T35*$E35/60)</f>
        <v>427</v>
      </c>
      <c r="V35" s="6">
        <f t="shared" ref="V35:V39" si="32">TRUNC(T35/2)</f>
        <v>213</v>
      </c>
      <c r="W35" s="7">
        <f>TRUNC(V35*$E35/60)</f>
        <v>213</v>
      </c>
    </row>
    <row r="36" spans="2:23">
      <c r="B36" s="17" t="s">
        <v>28</v>
      </c>
      <c r="C36" s="3"/>
      <c r="D36" s="4">
        <v>40</v>
      </c>
      <c r="E36" s="2">
        <v>20</v>
      </c>
      <c r="F36" s="10">
        <f>$AA$8</f>
        <v>0.2</v>
      </c>
      <c r="G36" s="8">
        <f t="shared" ref="G36:G39" si="33">TRUNC($X$31*F36)</f>
        <v>12760</v>
      </c>
      <c r="H36" s="6">
        <f t="shared" ref="H36:H39" si="34">TRUNC(G36/$D36)</f>
        <v>319</v>
      </c>
      <c r="I36" s="7">
        <f t="shared" ref="I36:I39" si="35">TRUNC(H36*$E36/60)</f>
        <v>106</v>
      </c>
      <c r="J36" s="6">
        <f t="shared" si="30"/>
        <v>159</v>
      </c>
      <c r="K36" s="7">
        <f t="shared" ref="K36:K39" si="36">TRUNC(J36*$E36/60)</f>
        <v>53</v>
      </c>
      <c r="L36" s="10">
        <f>$AB$8</f>
        <v>0.15</v>
      </c>
      <c r="M36" s="8">
        <f t="shared" ref="M36:M39" si="37">TRUNC($X$31*L36)</f>
        <v>9570</v>
      </c>
      <c r="N36" s="6">
        <f t="shared" ref="N36:N39" si="38">TRUNC(M36/$D36)</f>
        <v>239</v>
      </c>
      <c r="O36" s="7">
        <f t="shared" ref="O36:O39" si="39">TRUNC(N36*$E36/60)</f>
        <v>79</v>
      </c>
      <c r="P36" s="6">
        <f t="shared" si="31"/>
        <v>119</v>
      </c>
      <c r="Q36" s="7">
        <f t="shared" ref="Q36:Q39" si="40">TRUNC(P36*$E36/60)</f>
        <v>39</v>
      </c>
      <c r="R36" s="10">
        <f>$AC$8</f>
        <v>0.15</v>
      </c>
      <c r="S36" s="8">
        <f t="shared" ref="S36:S39" si="41">TRUNC($X$31*R36)</f>
        <v>9570</v>
      </c>
      <c r="T36" s="6">
        <f t="shared" ref="T36:T39" si="42">TRUNC(S36/$D36)</f>
        <v>239</v>
      </c>
      <c r="U36" s="7">
        <f t="shared" ref="U36:U39" si="43">TRUNC(T36*$E36/60)</f>
        <v>79</v>
      </c>
      <c r="V36" s="6">
        <f t="shared" si="32"/>
        <v>119</v>
      </c>
      <c r="W36" s="7">
        <f t="shared" ref="W36:W39" si="44">TRUNC(V36*$E36/60)</f>
        <v>39</v>
      </c>
    </row>
    <row r="37" spans="2:23">
      <c r="B37" s="17" t="s">
        <v>29</v>
      </c>
      <c r="C37" s="3"/>
      <c r="D37" s="4">
        <v>80</v>
      </c>
      <c r="E37" s="2">
        <v>60</v>
      </c>
      <c r="F37" s="10">
        <f>$AA$9</f>
        <v>0.1</v>
      </c>
      <c r="G37" s="8">
        <f t="shared" si="33"/>
        <v>6380</v>
      </c>
      <c r="H37" s="6">
        <f t="shared" si="34"/>
        <v>79</v>
      </c>
      <c r="I37" s="7">
        <f t="shared" si="35"/>
        <v>79</v>
      </c>
      <c r="J37" s="6">
        <f t="shared" si="30"/>
        <v>39</v>
      </c>
      <c r="K37" s="7">
        <f t="shared" si="36"/>
        <v>39</v>
      </c>
      <c r="L37" s="10">
        <f>$AB$9</f>
        <v>0.4</v>
      </c>
      <c r="M37" s="8">
        <f t="shared" si="37"/>
        <v>25520</v>
      </c>
      <c r="N37" s="6">
        <f t="shared" si="38"/>
        <v>319</v>
      </c>
      <c r="O37" s="7">
        <f t="shared" si="39"/>
        <v>319</v>
      </c>
      <c r="P37" s="6">
        <f t="shared" si="31"/>
        <v>159</v>
      </c>
      <c r="Q37" s="7">
        <f t="shared" si="40"/>
        <v>159</v>
      </c>
      <c r="R37" s="10">
        <f>$AC$9</f>
        <v>0.1</v>
      </c>
      <c r="S37" s="8">
        <f t="shared" si="41"/>
        <v>6380</v>
      </c>
      <c r="T37" s="6">
        <f t="shared" si="42"/>
        <v>79</v>
      </c>
      <c r="U37" s="7">
        <f t="shared" si="43"/>
        <v>79</v>
      </c>
      <c r="V37" s="6">
        <f t="shared" si="32"/>
        <v>39</v>
      </c>
      <c r="W37" s="7">
        <f t="shared" si="44"/>
        <v>39</v>
      </c>
    </row>
    <row r="38" spans="2:23">
      <c r="B38" s="17" t="s">
        <v>24</v>
      </c>
      <c r="C38" s="3"/>
      <c r="D38" s="4">
        <v>20</v>
      </c>
      <c r="E38" s="2">
        <v>20</v>
      </c>
      <c r="F38" s="10">
        <f>$AA$10</f>
        <v>0.03</v>
      </c>
      <c r="G38" s="8">
        <f t="shared" si="33"/>
        <v>1914</v>
      </c>
      <c r="H38" s="6">
        <f t="shared" si="34"/>
        <v>95</v>
      </c>
      <c r="I38" s="7">
        <f t="shared" si="35"/>
        <v>31</v>
      </c>
      <c r="J38" s="6">
        <f t="shared" si="30"/>
        <v>47</v>
      </c>
      <c r="K38" s="7">
        <f t="shared" si="36"/>
        <v>15</v>
      </c>
      <c r="L38" s="10">
        <f>$AB$10</f>
        <v>0.03</v>
      </c>
      <c r="M38" s="8">
        <f t="shared" si="37"/>
        <v>1914</v>
      </c>
      <c r="N38" s="6">
        <f t="shared" si="38"/>
        <v>95</v>
      </c>
      <c r="O38" s="7">
        <f t="shared" si="39"/>
        <v>31</v>
      </c>
      <c r="P38" s="6">
        <f t="shared" si="31"/>
        <v>47</v>
      </c>
      <c r="Q38" s="7">
        <f t="shared" si="40"/>
        <v>15</v>
      </c>
      <c r="R38" s="10">
        <f>$AC$10</f>
        <v>0.05</v>
      </c>
      <c r="S38" s="8">
        <f t="shared" si="41"/>
        <v>3190</v>
      </c>
      <c r="T38" s="6">
        <f t="shared" si="42"/>
        <v>159</v>
      </c>
      <c r="U38" s="7">
        <f t="shared" si="43"/>
        <v>53</v>
      </c>
      <c r="V38" s="6">
        <f t="shared" si="32"/>
        <v>79</v>
      </c>
      <c r="W38" s="7">
        <f t="shared" si="44"/>
        <v>26</v>
      </c>
    </row>
    <row r="39" spans="2:23">
      <c r="B39" s="17" t="s">
        <v>25</v>
      </c>
      <c r="C39" s="3"/>
      <c r="D39" s="4">
        <v>20</v>
      </c>
      <c r="E39" s="2">
        <v>20</v>
      </c>
      <c r="F39" s="10">
        <f>$AA$11</f>
        <v>0.05</v>
      </c>
      <c r="G39" s="8">
        <f t="shared" si="33"/>
        <v>3190</v>
      </c>
      <c r="H39" s="6">
        <f t="shared" si="34"/>
        <v>159</v>
      </c>
      <c r="I39" s="7">
        <f t="shared" si="35"/>
        <v>53</v>
      </c>
      <c r="J39" s="6">
        <f t="shared" si="30"/>
        <v>79</v>
      </c>
      <c r="K39" s="7">
        <f t="shared" si="36"/>
        <v>26</v>
      </c>
      <c r="L39" s="10">
        <f>$AB$11</f>
        <v>0.05</v>
      </c>
      <c r="M39" s="8">
        <f t="shared" si="37"/>
        <v>3190</v>
      </c>
      <c r="N39" s="6">
        <f t="shared" si="38"/>
        <v>159</v>
      </c>
      <c r="O39" s="7">
        <f t="shared" si="39"/>
        <v>53</v>
      </c>
      <c r="P39" s="6">
        <f t="shared" si="31"/>
        <v>79</v>
      </c>
      <c r="Q39" s="7">
        <f t="shared" si="40"/>
        <v>26</v>
      </c>
      <c r="R39" s="10">
        <f>$AC$11</f>
        <v>0.15</v>
      </c>
      <c r="S39" s="8">
        <f t="shared" si="41"/>
        <v>9570</v>
      </c>
      <c r="T39" s="6">
        <f t="shared" si="42"/>
        <v>478</v>
      </c>
      <c r="U39" s="7">
        <f t="shared" si="43"/>
        <v>159</v>
      </c>
      <c r="V39" s="6">
        <f t="shared" si="32"/>
        <v>239</v>
      </c>
      <c r="W39" s="7">
        <f t="shared" si="44"/>
        <v>79</v>
      </c>
    </row>
    <row r="40" spans="2:23">
      <c r="B40" s="17" t="s">
        <v>30</v>
      </c>
      <c r="C40" s="3"/>
      <c r="D40" s="3"/>
      <c r="E40" s="2"/>
      <c r="F40" s="136">
        <f>$AA$12</f>
        <v>200</v>
      </c>
      <c r="G40" s="137"/>
      <c r="H40" s="11" t="s">
        <v>2</v>
      </c>
      <c r="I40" s="12" t="s">
        <v>2</v>
      </c>
      <c r="J40" s="11" t="s">
        <v>2</v>
      </c>
      <c r="K40" s="12" t="s">
        <v>2</v>
      </c>
      <c r="L40" s="136">
        <f>$AA$12</f>
        <v>200</v>
      </c>
      <c r="M40" s="137"/>
      <c r="N40" s="11" t="s">
        <v>2</v>
      </c>
      <c r="O40" s="12" t="s">
        <v>2</v>
      </c>
      <c r="P40" s="11" t="s">
        <v>2</v>
      </c>
      <c r="Q40" s="12" t="s">
        <v>2</v>
      </c>
      <c r="R40" s="136">
        <f>$AA$12</f>
        <v>200</v>
      </c>
      <c r="S40" s="137"/>
      <c r="T40" s="11" t="s">
        <v>2</v>
      </c>
      <c r="U40" s="12" t="s">
        <v>2</v>
      </c>
      <c r="V40" s="11" t="s">
        <v>2</v>
      </c>
      <c r="W40" s="12" t="s">
        <v>2</v>
      </c>
    </row>
  </sheetData>
  <mergeCells count="40">
    <mergeCell ref="F40:G40"/>
    <mergeCell ref="L40:M40"/>
    <mergeCell ref="R40:S40"/>
    <mergeCell ref="V33:W33"/>
    <mergeCell ref="F26:G26"/>
    <mergeCell ref="L26:M26"/>
    <mergeCell ref="R26:S26"/>
    <mergeCell ref="B31:W31"/>
    <mergeCell ref="F32:K32"/>
    <mergeCell ref="L32:Q32"/>
    <mergeCell ref="R32:W32"/>
    <mergeCell ref="H33:I33"/>
    <mergeCell ref="J33:K33"/>
    <mergeCell ref="N33:O33"/>
    <mergeCell ref="P33:Q33"/>
    <mergeCell ref="T33:U33"/>
    <mergeCell ref="V19:W19"/>
    <mergeCell ref="F12:G12"/>
    <mergeCell ref="L12:M12"/>
    <mergeCell ref="R12:S12"/>
    <mergeCell ref="AA12:AD12"/>
    <mergeCell ref="B17:W17"/>
    <mergeCell ref="F18:K18"/>
    <mergeCell ref="L18:Q18"/>
    <mergeCell ref="R18:W18"/>
    <mergeCell ref="H19:I19"/>
    <mergeCell ref="J19:K19"/>
    <mergeCell ref="N19:O19"/>
    <mergeCell ref="P19:Q19"/>
    <mergeCell ref="T19:U19"/>
    <mergeCell ref="B3:W3"/>
    <mergeCell ref="F4:K4"/>
    <mergeCell ref="L4:Q4"/>
    <mergeCell ref="R4:W4"/>
    <mergeCell ref="H5:I5"/>
    <mergeCell ref="J5:K5"/>
    <mergeCell ref="N5:O5"/>
    <mergeCell ref="P5:Q5"/>
    <mergeCell ref="T5:U5"/>
    <mergeCell ref="V5:W5"/>
  </mergeCells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40"/>
  <sheetViews>
    <sheetView zoomScale="75" zoomScaleNormal="90" zoomScalePageLayoutView="90" workbookViewId="0">
      <selection activeCell="AA36" sqref="AA36"/>
    </sheetView>
  </sheetViews>
  <sheetFormatPr defaultColWidth="10.90625" defaultRowHeight="19.2"/>
  <cols>
    <col min="1" max="1" width="2.81640625" customWidth="1"/>
    <col min="24" max="24" width="13.26953125" bestFit="1" customWidth="1"/>
    <col min="25" max="25" width="3.7265625" customWidth="1"/>
    <col min="26" max="26" width="19.26953125" bestFit="1" customWidth="1"/>
    <col min="27" max="27" width="24.7265625" bestFit="1" customWidth="1"/>
    <col min="28" max="28" width="22" bestFit="1" customWidth="1"/>
    <col min="29" max="29" width="21.54296875" bestFit="1" customWidth="1"/>
    <col min="30" max="30" width="21.81640625" customWidth="1"/>
  </cols>
  <sheetData>
    <row r="2" spans="2:30">
      <c r="X2" s="13" t="s">
        <v>23</v>
      </c>
    </row>
    <row r="3" spans="2:30" ht="25.2">
      <c r="B3" s="140" t="s">
        <v>18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">
        <f>(16000-$F12)</f>
        <v>15800</v>
      </c>
    </row>
    <row r="4" spans="2:30" ht="45" customHeight="1">
      <c r="B4" s="17"/>
      <c r="C4" s="17"/>
      <c r="D4" s="17"/>
      <c r="E4" s="17"/>
      <c r="F4" s="141" t="s">
        <v>22</v>
      </c>
      <c r="G4" s="142"/>
      <c r="H4" s="142"/>
      <c r="I4" s="142"/>
      <c r="J4" s="142"/>
      <c r="K4" s="143"/>
      <c r="L4" s="144" t="s">
        <v>16</v>
      </c>
      <c r="M4" s="145"/>
      <c r="N4" s="145"/>
      <c r="O4" s="145"/>
      <c r="P4" s="145"/>
      <c r="Q4" s="146"/>
      <c r="R4" s="147" t="s">
        <v>12</v>
      </c>
      <c r="S4" s="148"/>
      <c r="T4" s="148"/>
      <c r="U4" s="148"/>
      <c r="V4" s="148"/>
      <c r="W4" s="149"/>
    </row>
    <row r="5" spans="2:30" ht="57.6">
      <c r="B5" s="17"/>
      <c r="C5" s="17"/>
      <c r="D5" s="2" t="s">
        <v>31</v>
      </c>
      <c r="E5" s="2" t="s">
        <v>32</v>
      </c>
      <c r="F5" s="2" t="s">
        <v>34</v>
      </c>
      <c r="G5" s="2" t="s">
        <v>35</v>
      </c>
      <c r="H5" s="138" t="s">
        <v>36</v>
      </c>
      <c r="I5" s="139"/>
      <c r="J5" s="138" t="s">
        <v>37</v>
      </c>
      <c r="K5" s="139"/>
      <c r="L5" s="2" t="s">
        <v>34</v>
      </c>
      <c r="M5" s="2" t="s">
        <v>35</v>
      </c>
      <c r="N5" s="138" t="s">
        <v>36</v>
      </c>
      <c r="O5" s="139"/>
      <c r="P5" s="138" t="s">
        <v>37</v>
      </c>
      <c r="Q5" s="139"/>
      <c r="R5" s="2" t="s">
        <v>34</v>
      </c>
      <c r="S5" s="2" t="s">
        <v>35</v>
      </c>
      <c r="T5" s="138" t="s">
        <v>36</v>
      </c>
      <c r="U5" s="139"/>
      <c r="V5" s="138" t="s">
        <v>37</v>
      </c>
      <c r="W5" s="139"/>
      <c r="Z5" s="18" t="s">
        <v>33</v>
      </c>
    </row>
    <row r="6" spans="2:30" ht="57.6">
      <c r="B6" s="17"/>
      <c r="C6" s="17"/>
      <c r="D6" s="16"/>
      <c r="E6" s="2"/>
      <c r="F6" s="16"/>
      <c r="G6" s="16"/>
      <c r="H6" s="16" t="s">
        <v>38</v>
      </c>
      <c r="I6" s="2" t="s">
        <v>39</v>
      </c>
      <c r="J6" s="16" t="s">
        <v>38</v>
      </c>
      <c r="K6" s="2" t="s">
        <v>39</v>
      </c>
      <c r="L6" s="16"/>
      <c r="M6" s="16"/>
      <c r="N6" s="16" t="s">
        <v>38</v>
      </c>
      <c r="O6" s="2" t="s">
        <v>39</v>
      </c>
      <c r="P6" s="16" t="s">
        <v>38</v>
      </c>
      <c r="Q6" s="2" t="s">
        <v>39</v>
      </c>
      <c r="R6" s="16"/>
      <c r="S6" s="16"/>
      <c r="T6" s="16" t="s">
        <v>38</v>
      </c>
      <c r="U6" s="2" t="s">
        <v>39</v>
      </c>
      <c r="V6" s="16" t="s">
        <v>38</v>
      </c>
      <c r="W6" s="2" t="s">
        <v>39</v>
      </c>
      <c r="Z6" s="25"/>
      <c r="AA6" s="26" t="s">
        <v>10</v>
      </c>
      <c r="AB6" s="27" t="s">
        <v>16</v>
      </c>
      <c r="AC6" s="27" t="s">
        <v>12</v>
      </c>
      <c r="AD6" s="28" t="s">
        <v>17</v>
      </c>
    </row>
    <row r="7" spans="2:30">
      <c r="B7" s="17" t="s">
        <v>27</v>
      </c>
      <c r="C7" s="17"/>
      <c r="D7" s="16">
        <v>80</v>
      </c>
      <c r="E7" s="2">
        <v>60</v>
      </c>
      <c r="F7" s="10">
        <f>$AA$7</f>
        <v>0.60599999999999998</v>
      </c>
      <c r="G7" s="15">
        <f>TRUNC($X$3*F7)</f>
        <v>9574</v>
      </c>
      <c r="H7" s="6">
        <f>TRUNC(G7/$D7)</f>
        <v>119</v>
      </c>
      <c r="I7" s="7">
        <f>TRUNC(H7*$E7/60)</f>
        <v>119</v>
      </c>
      <c r="J7" s="6">
        <f t="shared" ref="J7:J11" si="0">TRUNC(H7/2)</f>
        <v>59</v>
      </c>
      <c r="K7" s="7">
        <f>TRUNC(J7*$E7/60)</f>
        <v>59</v>
      </c>
      <c r="L7" s="10">
        <f>$AB$7</f>
        <v>0.36299999999999999</v>
      </c>
      <c r="M7" s="15">
        <f>TRUNC($X$3*L7)</f>
        <v>5735</v>
      </c>
      <c r="N7" s="6">
        <f>TRUNC(M7/$D7)</f>
        <v>71</v>
      </c>
      <c r="O7" s="7">
        <f>TRUNC(N7*$E7/60)</f>
        <v>71</v>
      </c>
      <c r="P7" s="6">
        <f t="shared" ref="P7:P11" si="1">TRUNC(N7/2)</f>
        <v>35</v>
      </c>
      <c r="Q7" s="7">
        <f>TRUNC(P7*$E7/60)</f>
        <v>35</v>
      </c>
      <c r="R7" s="10">
        <f>$AC$7</f>
        <v>0.53600000000000003</v>
      </c>
      <c r="S7" s="15">
        <f>TRUNC($X$3*R7)</f>
        <v>8468</v>
      </c>
      <c r="T7" s="6">
        <f>TRUNC(S7/$D7)</f>
        <v>105</v>
      </c>
      <c r="U7" s="7">
        <f>TRUNC(T7*$E7/60)</f>
        <v>105</v>
      </c>
      <c r="V7" s="6">
        <f t="shared" ref="V7:V11" si="2">TRUNC(T7/2)</f>
        <v>52</v>
      </c>
      <c r="W7" s="7">
        <f>TRUNC(V7*$E7/60)</f>
        <v>52</v>
      </c>
      <c r="Z7" s="29" t="s">
        <v>5</v>
      </c>
      <c r="AA7" s="36">
        <v>0.60599999999999998</v>
      </c>
      <c r="AB7" s="37">
        <v>0.36299999999999999</v>
      </c>
      <c r="AC7" s="37">
        <v>0.53600000000000003</v>
      </c>
      <c r="AD7" s="38" t="s">
        <v>14</v>
      </c>
    </row>
    <row r="8" spans="2:30">
      <c r="B8" s="17" t="s">
        <v>28</v>
      </c>
      <c r="C8" s="17"/>
      <c r="D8" s="16">
        <v>40</v>
      </c>
      <c r="E8" s="2">
        <v>20</v>
      </c>
      <c r="F8" s="10">
        <f>$AA$8</f>
        <v>0.2</v>
      </c>
      <c r="G8" s="15">
        <f t="shared" ref="G8:G11" si="3">TRUNC($X$3*F8)</f>
        <v>3160</v>
      </c>
      <c r="H8" s="6">
        <f t="shared" ref="H8:H11" si="4">TRUNC(G8/$D8)</f>
        <v>79</v>
      </c>
      <c r="I8" s="7">
        <f t="shared" ref="I8:I11" si="5">TRUNC(H8*$E8/60)</f>
        <v>26</v>
      </c>
      <c r="J8" s="6">
        <f t="shared" si="0"/>
        <v>39</v>
      </c>
      <c r="K8" s="7">
        <f t="shared" ref="K8:K11" si="6">TRUNC(J8*$E8/60)</f>
        <v>13</v>
      </c>
      <c r="L8" s="10">
        <f>$AB$8</f>
        <v>0.15</v>
      </c>
      <c r="M8" s="15">
        <f t="shared" ref="M8:M11" si="7">TRUNC($X$3*L8)</f>
        <v>2370</v>
      </c>
      <c r="N8" s="6">
        <f t="shared" ref="N8:N11" si="8">TRUNC(M8/$D8)</f>
        <v>59</v>
      </c>
      <c r="O8" s="7">
        <f t="shared" ref="O8:O11" si="9">TRUNC(N8*$E8/60)</f>
        <v>19</v>
      </c>
      <c r="P8" s="6">
        <f t="shared" si="1"/>
        <v>29</v>
      </c>
      <c r="Q8" s="7">
        <f t="shared" ref="Q8:Q11" si="10">TRUNC(P8*$E8/60)</f>
        <v>9</v>
      </c>
      <c r="R8" s="10">
        <f>$AC$8</f>
        <v>0.15</v>
      </c>
      <c r="S8" s="15">
        <f t="shared" ref="S8:S11" si="11">TRUNC($X$3*R8)</f>
        <v>2370</v>
      </c>
      <c r="T8" s="6">
        <f t="shared" ref="T8:T11" si="12">TRUNC(S8/$D8)</f>
        <v>59</v>
      </c>
      <c r="U8" s="7">
        <f t="shared" ref="U8:U11" si="13">TRUNC(T8*$E8/60)</f>
        <v>19</v>
      </c>
      <c r="V8" s="6">
        <f t="shared" si="2"/>
        <v>29</v>
      </c>
      <c r="W8" s="7">
        <f t="shared" ref="W8:W11" si="14">TRUNC(V8*$E8/60)</f>
        <v>9</v>
      </c>
      <c r="Z8" s="29" t="s">
        <v>6</v>
      </c>
      <c r="AA8" s="36">
        <v>0.2</v>
      </c>
      <c r="AB8" s="37">
        <v>0.15</v>
      </c>
      <c r="AC8" s="37">
        <v>0.15</v>
      </c>
      <c r="AD8" s="38" t="s">
        <v>14</v>
      </c>
    </row>
    <row r="9" spans="2:30">
      <c r="B9" s="17" t="s">
        <v>29</v>
      </c>
      <c r="C9" s="17"/>
      <c r="D9" s="16">
        <v>80</v>
      </c>
      <c r="E9" s="2">
        <v>60</v>
      </c>
      <c r="F9" s="10">
        <f>$AA$9</f>
        <v>0.1</v>
      </c>
      <c r="G9" s="15">
        <f t="shared" si="3"/>
        <v>1580</v>
      </c>
      <c r="H9" s="6">
        <f t="shared" si="4"/>
        <v>19</v>
      </c>
      <c r="I9" s="7">
        <f t="shared" si="5"/>
        <v>19</v>
      </c>
      <c r="J9" s="6">
        <f t="shared" si="0"/>
        <v>9</v>
      </c>
      <c r="K9" s="7">
        <f t="shared" si="6"/>
        <v>9</v>
      </c>
      <c r="L9" s="10">
        <f>$AB$9</f>
        <v>0.4</v>
      </c>
      <c r="M9" s="15">
        <f t="shared" si="7"/>
        <v>6320</v>
      </c>
      <c r="N9" s="6">
        <f t="shared" si="8"/>
        <v>79</v>
      </c>
      <c r="O9" s="7">
        <f t="shared" si="9"/>
        <v>79</v>
      </c>
      <c r="P9" s="6">
        <f t="shared" si="1"/>
        <v>39</v>
      </c>
      <c r="Q9" s="7">
        <f t="shared" si="10"/>
        <v>39</v>
      </c>
      <c r="R9" s="10">
        <f>$AC$9</f>
        <v>0.1</v>
      </c>
      <c r="S9" s="15">
        <f t="shared" si="11"/>
        <v>1580</v>
      </c>
      <c r="T9" s="6">
        <f t="shared" si="12"/>
        <v>19</v>
      </c>
      <c r="U9" s="7">
        <f t="shared" si="13"/>
        <v>19</v>
      </c>
      <c r="V9" s="6">
        <f t="shared" si="2"/>
        <v>9</v>
      </c>
      <c r="W9" s="7">
        <f t="shared" si="14"/>
        <v>9</v>
      </c>
      <c r="Z9" s="29" t="s">
        <v>7</v>
      </c>
      <c r="AA9" s="36">
        <v>0.1</v>
      </c>
      <c r="AB9" s="37">
        <v>0.4</v>
      </c>
      <c r="AC9" s="37">
        <v>0.1</v>
      </c>
      <c r="AD9" s="38" t="s">
        <v>14</v>
      </c>
    </row>
    <row r="10" spans="2:30">
      <c r="B10" s="17" t="s">
        <v>24</v>
      </c>
      <c r="C10" s="17"/>
      <c r="D10" s="16">
        <v>20</v>
      </c>
      <c r="E10" s="2">
        <v>20</v>
      </c>
      <c r="F10" s="10">
        <f>$AA$10</f>
        <v>0.03</v>
      </c>
      <c r="G10" s="15">
        <f t="shared" si="3"/>
        <v>474</v>
      </c>
      <c r="H10" s="6">
        <f t="shared" si="4"/>
        <v>23</v>
      </c>
      <c r="I10" s="7">
        <f t="shared" si="5"/>
        <v>7</v>
      </c>
      <c r="J10" s="6">
        <f t="shared" si="0"/>
        <v>11</v>
      </c>
      <c r="K10" s="7">
        <f t="shared" si="6"/>
        <v>3</v>
      </c>
      <c r="L10" s="10">
        <f>$AB$10</f>
        <v>0.03</v>
      </c>
      <c r="M10" s="15">
        <f t="shared" si="7"/>
        <v>474</v>
      </c>
      <c r="N10" s="6">
        <f t="shared" si="8"/>
        <v>23</v>
      </c>
      <c r="O10" s="7">
        <f t="shared" si="9"/>
        <v>7</v>
      </c>
      <c r="P10" s="6">
        <f t="shared" si="1"/>
        <v>11</v>
      </c>
      <c r="Q10" s="7">
        <f t="shared" si="10"/>
        <v>3</v>
      </c>
      <c r="R10" s="10">
        <f>$AC$10</f>
        <v>0.05</v>
      </c>
      <c r="S10" s="15">
        <f t="shared" si="11"/>
        <v>790</v>
      </c>
      <c r="T10" s="6">
        <f t="shared" si="12"/>
        <v>39</v>
      </c>
      <c r="U10" s="7">
        <f t="shared" si="13"/>
        <v>13</v>
      </c>
      <c r="V10" s="6">
        <f t="shared" si="2"/>
        <v>19</v>
      </c>
      <c r="W10" s="7">
        <f t="shared" si="14"/>
        <v>6</v>
      </c>
      <c r="Z10" s="29" t="s">
        <v>8</v>
      </c>
      <c r="AA10" s="36">
        <v>0.03</v>
      </c>
      <c r="AB10" s="37">
        <v>0.03</v>
      </c>
      <c r="AC10" s="37">
        <v>0.05</v>
      </c>
      <c r="AD10" s="38" t="s">
        <v>14</v>
      </c>
    </row>
    <row r="11" spans="2:30">
      <c r="B11" s="17" t="s">
        <v>25</v>
      </c>
      <c r="C11" s="17"/>
      <c r="D11" s="16">
        <v>20</v>
      </c>
      <c r="E11" s="2">
        <v>20</v>
      </c>
      <c r="F11" s="10">
        <f>$AA$11</f>
        <v>0.05</v>
      </c>
      <c r="G11" s="15">
        <f t="shared" si="3"/>
        <v>790</v>
      </c>
      <c r="H11" s="6">
        <f t="shared" si="4"/>
        <v>39</v>
      </c>
      <c r="I11" s="7">
        <f t="shared" si="5"/>
        <v>13</v>
      </c>
      <c r="J11" s="6">
        <f t="shared" si="0"/>
        <v>19</v>
      </c>
      <c r="K11" s="7">
        <f t="shared" si="6"/>
        <v>6</v>
      </c>
      <c r="L11" s="10">
        <f>$AB$11</f>
        <v>0.05</v>
      </c>
      <c r="M11" s="15">
        <f t="shared" si="7"/>
        <v>790</v>
      </c>
      <c r="N11" s="6">
        <f t="shared" si="8"/>
        <v>39</v>
      </c>
      <c r="O11" s="7">
        <f t="shared" si="9"/>
        <v>13</v>
      </c>
      <c r="P11" s="6">
        <f t="shared" si="1"/>
        <v>19</v>
      </c>
      <c r="Q11" s="7">
        <f t="shared" si="10"/>
        <v>6</v>
      </c>
      <c r="R11" s="10">
        <f>$AC$11</f>
        <v>0.15</v>
      </c>
      <c r="S11" s="15">
        <f t="shared" si="11"/>
        <v>2370</v>
      </c>
      <c r="T11" s="6">
        <f t="shared" si="12"/>
        <v>118</v>
      </c>
      <c r="U11" s="7">
        <f t="shared" si="13"/>
        <v>39</v>
      </c>
      <c r="V11" s="6">
        <f t="shared" si="2"/>
        <v>59</v>
      </c>
      <c r="W11" s="7">
        <f t="shared" si="14"/>
        <v>19</v>
      </c>
      <c r="Z11" s="30" t="s">
        <v>9</v>
      </c>
      <c r="AA11" s="39">
        <v>0.05</v>
      </c>
      <c r="AB11" s="40">
        <v>0.05</v>
      </c>
      <c r="AC11" s="40">
        <v>0.15</v>
      </c>
      <c r="AD11" s="41" t="s">
        <v>14</v>
      </c>
    </row>
    <row r="12" spans="2:30">
      <c r="B12" s="17" t="s">
        <v>30</v>
      </c>
      <c r="C12" s="17"/>
      <c r="D12" s="17"/>
      <c r="E12" s="2"/>
      <c r="F12" s="136">
        <f>$AA$12</f>
        <v>200</v>
      </c>
      <c r="G12" s="137"/>
      <c r="H12" s="11" t="s">
        <v>2</v>
      </c>
      <c r="I12" s="12" t="s">
        <v>2</v>
      </c>
      <c r="J12" s="11" t="s">
        <v>2</v>
      </c>
      <c r="K12" s="12" t="s">
        <v>2</v>
      </c>
      <c r="L12" s="136">
        <f>$AA$12</f>
        <v>200</v>
      </c>
      <c r="M12" s="137"/>
      <c r="N12" s="11" t="s">
        <v>2</v>
      </c>
      <c r="O12" s="12" t="s">
        <v>2</v>
      </c>
      <c r="P12" s="11" t="s">
        <v>2</v>
      </c>
      <c r="Q12" s="12" t="s">
        <v>2</v>
      </c>
      <c r="R12" s="136">
        <f>$AA$12</f>
        <v>200</v>
      </c>
      <c r="S12" s="137"/>
      <c r="T12" s="11" t="s">
        <v>2</v>
      </c>
      <c r="U12" s="12" t="s">
        <v>2</v>
      </c>
      <c r="V12" s="11" t="s">
        <v>2</v>
      </c>
      <c r="W12" s="12" t="s">
        <v>2</v>
      </c>
      <c r="Z12" s="31" t="s">
        <v>15</v>
      </c>
      <c r="AA12" s="150">
        <v>200</v>
      </c>
      <c r="AB12" s="151"/>
      <c r="AC12" s="151"/>
      <c r="AD12" s="152"/>
    </row>
    <row r="13" spans="2:30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2:30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6" spans="2:30">
      <c r="X16" s="13" t="s">
        <v>23</v>
      </c>
    </row>
    <row r="17" spans="2:24" ht="25.2">
      <c r="B17" s="140" t="s">
        <v>19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">
        <f>(32000-$F26)</f>
        <v>31800</v>
      </c>
    </row>
    <row r="18" spans="2:24" ht="49.05" customHeight="1">
      <c r="B18" s="17"/>
      <c r="C18" s="17"/>
      <c r="D18" s="17"/>
      <c r="E18" s="17"/>
      <c r="F18" s="141" t="s">
        <v>22</v>
      </c>
      <c r="G18" s="142"/>
      <c r="H18" s="142"/>
      <c r="I18" s="142"/>
      <c r="J18" s="142"/>
      <c r="K18" s="143"/>
      <c r="L18" s="144" t="s">
        <v>16</v>
      </c>
      <c r="M18" s="145"/>
      <c r="N18" s="145"/>
      <c r="O18" s="145"/>
      <c r="P18" s="145"/>
      <c r="Q18" s="146"/>
      <c r="R18" s="147" t="s">
        <v>12</v>
      </c>
      <c r="S18" s="148"/>
      <c r="T18" s="148"/>
      <c r="U18" s="148"/>
      <c r="V18" s="148"/>
      <c r="W18" s="149"/>
    </row>
    <row r="19" spans="2:24" ht="57.6">
      <c r="B19" s="17"/>
      <c r="C19" s="17"/>
      <c r="D19" s="2" t="s">
        <v>31</v>
      </c>
      <c r="E19" s="2" t="s">
        <v>32</v>
      </c>
      <c r="F19" s="2" t="s">
        <v>34</v>
      </c>
      <c r="G19" s="2" t="s">
        <v>35</v>
      </c>
      <c r="H19" s="138" t="s">
        <v>36</v>
      </c>
      <c r="I19" s="139"/>
      <c r="J19" s="138" t="s">
        <v>37</v>
      </c>
      <c r="K19" s="139"/>
      <c r="L19" s="2" t="s">
        <v>34</v>
      </c>
      <c r="M19" s="2" t="s">
        <v>35</v>
      </c>
      <c r="N19" s="138" t="s">
        <v>36</v>
      </c>
      <c r="O19" s="139"/>
      <c r="P19" s="138" t="s">
        <v>37</v>
      </c>
      <c r="Q19" s="139"/>
      <c r="R19" s="2" t="s">
        <v>34</v>
      </c>
      <c r="S19" s="2" t="s">
        <v>35</v>
      </c>
      <c r="T19" s="138" t="s">
        <v>36</v>
      </c>
      <c r="U19" s="139"/>
      <c r="V19" s="138" t="s">
        <v>37</v>
      </c>
      <c r="W19" s="139"/>
    </row>
    <row r="20" spans="2:24">
      <c r="B20" s="17"/>
      <c r="C20" s="17"/>
      <c r="D20" s="16"/>
      <c r="E20" s="2"/>
      <c r="F20" s="16"/>
      <c r="G20" s="16"/>
      <c r="H20" s="16" t="s">
        <v>38</v>
      </c>
      <c r="I20" s="2" t="s">
        <v>39</v>
      </c>
      <c r="J20" s="16" t="s">
        <v>38</v>
      </c>
      <c r="K20" s="2" t="s">
        <v>39</v>
      </c>
      <c r="L20" s="16"/>
      <c r="M20" s="16"/>
      <c r="N20" s="16" t="s">
        <v>38</v>
      </c>
      <c r="O20" s="2" t="s">
        <v>39</v>
      </c>
      <c r="P20" s="16" t="s">
        <v>38</v>
      </c>
      <c r="Q20" s="2" t="s">
        <v>39</v>
      </c>
      <c r="R20" s="16"/>
      <c r="S20" s="16"/>
      <c r="T20" s="16" t="s">
        <v>38</v>
      </c>
      <c r="U20" s="2" t="s">
        <v>39</v>
      </c>
      <c r="V20" s="16" t="s">
        <v>38</v>
      </c>
      <c r="W20" s="2" t="s">
        <v>39</v>
      </c>
    </row>
    <row r="21" spans="2:24">
      <c r="B21" s="17" t="s">
        <v>27</v>
      </c>
      <c r="C21" s="17"/>
      <c r="D21" s="16">
        <v>80</v>
      </c>
      <c r="E21" s="2">
        <v>60</v>
      </c>
      <c r="F21" s="10">
        <f>$AA$7</f>
        <v>0.60599999999999998</v>
      </c>
      <c r="G21" s="15">
        <f>TRUNC($X$17*F21)</f>
        <v>19270</v>
      </c>
      <c r="H21" s="6">
        <f>TRUNC(G21/$D21)</f>
        <v>240</v>
      </c>
      <c r="I21" s="7">
        <f>TRUNC(H21*$E21/60)</f>
        <v>240</v>
      </c>
      <c r="J21" s="6">
        <f t="shared" ref="J21:J25" si="15">TRUNC(H21/2)</f>
        <v>120</v>
      </c>
      <c r="K21" s="7">
        <f>TRUNC(J21*$E21/60)</f>
        <v>120</v>
      </c>
      <c r="L21" s="10">
        <f>$AB$7</f>
        <v>0.36299999999999999</v>
      </c>
      <c r="M21" s="15">
        <f>TRUNC($X$17*L21)</f>
        <v>11543</v>
      </c>
      <c r="N21" s="6">
        <f>TRUNC(M21/$D21)</f>
        <v>144</v>
      </c>
      <c r="O21" s="7">
        <f>TRUNC(N21*$E21/60)</f>
        <v>144</v>
      </c>
      <c r="P21" s="6">
        <f t="shared" ref="P21:P25" si="16">TRUNC(N21/2)</f>
        <v>72</v>
      </c>
      <c r="Q21" s="7">
        <f>TRUNC(P21*$E21/60)</f>
        <v>72</v>
      </c>
      <c r="R21" s="10">
        <f>$AC$7</f>
        <v>0.53600000000000003</v>
      </c>
      <c r="S21" s="15">
        <f>TRUNC($X$17*R21)</f>
        <v>17044</v>
      </c>
      <c r="T21" s="6">
        <f>TRUNC(S21/$D21)</f>
        <v>213</v>
      </c>
      <c r="U21" s="7">
        <f>TRUNC(T21*$E21/60)</f>
        <v>213</v>
      </c>
      <c r="V21" s="6">
        <f t="shared" ref="V21:V25" si="17">TRUNC(T21/2)</f>
        <v>106</v>
      </c>
      <c r="W21" s="7">
        <f>TRUNC(V21*$E21/60)</f>
        <v>106</v>
      </c>
    </row>
    <row r="22" spans="2:24">
      <c r="B22" s="17" t="s">
        <v>28</v>
      </c>
      <c r="C22" s="17"/>
      <c r="D22" s="16">
        <v>40</v>
      </c>
      <c r="E22" s="2">
        <v>20</v>
      </c>
      <c r="F22" s="10">
        <f>$AA$8</f>
        <v>0.2</v>
      </c>
      <c r="G22" s="15">
        <f t="shared" ref="G22:G25" si="18">TRUNC($X$17*F22)</f>
        <v>6360</v>
      </c>
      <c r="H22" s="6">
        <f t="shared" ref="H22:H25" si="19">TRUNC(G22/$D22)</f>
        <v>159</v>
      </c>
      <c r="I22" s="7">
        <f t="shared" ref="I22:I25" si="20">TRUNC(H22*$E22/60)</f>
        <v>53</v>
      </c>
      <c r="J22" s="6">
        <f t="shared" si="15"/>
        <v>79</v>
      </c>
      <c r="K22" s="7">
        <f t="shared" ref="K22:K25" si="21">TRUNC(J22*$E22/60)</f>
        <v>26</v>
      </c>
      <c r="L22" s="10">
        <f>$AB$8</f>
        <v>0.15</v>
      </c>
      <c r="M22" s="15">
        <f t="shared" ref="M22:M25" si="22">TRUNC($X$17*L22)</f>
        <v>4770</v>
      </c>
      <c r="N22" s="6">
        <f t="shared" ref="N22:N25" si="23">TRUNC(M22/$D22)</f>
        <v>119</v>
      </c>
      <c r="O22" s="7">
        <f t="shared" ref="O22:O25" si="24">TRUNC(N22*$E22/60)</f>
        <v>39</v>
      </c>
      <c r="P22" s="6">
        <f t="shared" si="16"/>
        <v>59</v>
      </c>
      <c r="Q22" s="7">
        <f t="shared" ref="Q22:Q25" si="25">TRUNC(P22*$E22/60)</f>
        <v>19</v>
      </c>
      <c r="R22" s="10">
        <f>$AC$8</f>
        <v>0.15</v>
      </c>
      <c r="S22" s="15">
        <f t="shared" ref="S22:S25" si="26">TRUNC($X$17*R22)</f>
        <v>4770</v>
      </c>
      <c r="T22" s="6">
        <f t="shared" ref="T22:T25" si="27">TRUNC(S22/$D22)</f>
        <v>119</v>
      </c>
      <c r="U22" s="7">
        <f t="shared" ref="U22:U25" si="28">TRUNC(T22*$E22/60)</f>
        <v>39</v>
      </c>
      <c r="V22" s="6">
        <f t="shared" si="17"/>
        <v>59</v>
      </c>
      <c r="W22" s="7">
        <f t="shared" ref="W22:W25" si="29">TRUNC(V22*$E22/60)</f>
        <v>19</v>
      </c>
    </row>
    <row r="23" spans="2:24">
      <c r="B23" s="17" t="s">
        <v>29</v>
      </c>
      <c r="C23" s="17"/>
      <c r="D23" s="16">
        <v>80</v>
      </c>
      <c r="E23" s="2">
        <v>60</v>
      </c>
      <c r="F23" s="10">
        <f>$AA$9</f>
        <v>0.1</v>
      </c>
      <c r="G23" s="15">
        <f t="shared" si="18"/>
        <v>3180</v>
      </c>
      <c r="H23" s="6">
        <f t="shared" si="19"/>
        <v>39</v>
      </c>
      <c r="I23" s="7">
        <f t="shared" si="20"/>
        <v>39</v>
      </c>
      <c r="J23" s="6">
        <f t="shared" si="15"/>
        <v>19</v>
      </c>
      <c r="K23" s="7">
        <f t="shared" si="21"/>
        <v>19</v>
      </c>
      <c r="L23" s="10">
        <f>$AB$9</f>
        <v>0.4</v>
      </c>
      <c r="M23" s="15">
        <f t="shared" si="22"/>
        <v>12720</v>
      </c>
      <c r="N23" s="6">
        <f t="shared" si="23"/>
        <v>159</v>
      </c>
      <c r="O23" s="7">
        <f t="shared" si="24"/>
        <v>159</v>
      </c>
      <c r="P23" s="6">
        <f t="shared" si="16"/>
        <v>79</v>
      </c>
      <c r="Q23" s="7">
        <f t="shared" si="25"/>
        <v>79</v>
      </c>
      <c r="R23" s="10">
        <f>$AC$9</f>
        <v>0.1</v>
      </c>
      <c r="S23" s="15">
        <f t="shared" si="26"/>
        <v>3180</v>
      </c>
      <c r="T23" s="6">
        <f t="shared" si="27"/>
        <v>39</v>
      </c>
      <c r="U23" s="7">
        <f t="shared" si="28"/>
        <v>39</v>
      </c>
      <c r="V23" s="6">
        <f t="shared" si="17"/>
        <v>19</v>
      </c>
      <c r="W23" s="7">
        <f t="shared" si="29"/>
        <v>19</v>
      </c>
    </row>
    <row r="24" spans="2:24">
      <c r="B24" s="17" t="s">
        <v>24</v>
      </c>
      <c r="C24" s="17"/>
      <c r="D24" s="16">
        <v>20</v>
      </c>
      <c r="E24" s="2">
        <v>20</v>
      </c>
      <c r="F24" s="10">
        <f>$AA$10</f>
        <v>0.03</v>
      </c>
      <c r="G24" s="15">
        <f t="shared" si="18"/>
        <v>954</v>
      </c>
      <c r="H24" s="6">
        <f t="shared" si="19"/>
        <v>47</v>
      </c>
      <c r="I24" s="7">
        <f t="shared" si="20"/>
        <v>15</v>
      </c>
      <c r="J24" s="6">
        <f t="shared" si="15"/>
        <v>23</v>
      </c>
      <c r="K24" s="7">
        <f t="shared" si="21"/>
        <v>7</v>
      </c>
      <c r="L24" s="10">
        <f>$AB$10</f>
        <v>0.03</v>
      </c>
      <c r="M24" s="15">
        <f t="shared" si="22"/>
        <v>954</v>
      </c>
      <c r="N24" s="6">
        <f t="shared" si="23"/>
        <v>47</v>
      </c>
      <c r="O24" s="7">
        <f t="shared" si="24"/>
        <v>15</v>
      </c>
      <c r="P24" s="6">
        <f t="shared" si="16"/>
        <v>23</v>
      </c>
      <c r="Q24" s="7">
        <f t="shared" si="25"/>
        <v>7</v>
      </c>
      <c r="R24" s="10">
        <f>$AC$10</f>
        <v>0.05</v>
      </c>
      <c r="S24" s="15">
        <f t="shared" si="26"/>
        <v>1590</v>
      </c>
      <c r="T24" s="6">
        <f t="shared" si="27"/>
        <v>79</v>
      </c>
      <c r="U24" s="7">
        <f t="shared" si="28"/>
        <v>26</v>
      </c>
      <c r="V24" s="6">
        <f t="shared" si="17"/>
        <v>39</v>
      </c>
      <c r="W24" s="7">
        <f t="shared" si="29"/>
        <v>13</v>
      </c>
    </row>
    <row r="25" spans="2:24">
      <c r="B25" s="17" t="s">
        <v>25</v>
      </c>
      <c r="C25" s="17"/>
      <c r="D25" s="16">
        <v>20</v>
      </c>
      <c r="E25" s="2">
        <v>20</v>
      </c>
      <c r="F25" s="10">
        <f>$AA$11</f>
        <v>0.05</v>
      </c>
      <c r="G25" s="15">
        <f t="shared" si="18"/>
        <v>1590</v>
      </c>
      <c r="H25" s="6">
        <f t="shared" si="19"/>
        <v>79</v>
      </c>
      <c r="I25" s="7">
        <f t="shared" si="20"/>
        <v>26</v>
      </c>
      <c r="J25" s="6">
        <f t="shared" si="15"/>
        <v>39</v>
      </c>
      <c r="K25" s="7">
        <f t="shared" si="21"/>
        <v>13</v>
      </c>
      <c r="L25" s="10">
        <f>$AB$11</f>
        <v>0.05</v>
      </c>
      <c r="M25" s="15">
        <f t="shared" si="22"/>
        <v>1590</v>
      </c>
      <c r="N25" s="6">
        <f t="shared" si="23"/>
        <v>79</v>
      </c>
      <c r="O25" s="7">
        <f t="shared" si="24"/>
        <v>26</v>
      </c>
      <c r="P25" s="6">
        <f t="shared" si="16"/>
        <v>39</v>
      </c>
      <c r="Q25" s="7">
        <f t="shared" si="25"/>
        <v>13</v>
      </c>
      <c r="R25" s="10">
        <f>$AC$11</f>
        <v>0.15</v>
      </c>
      <c r="S25" s="15">
        <f t="shared" si="26"/>
        <v>4770</v>
      </c>
      <c r="T25" s="6">
        <f t="shared" si="27"/>
        <v>238</v>
      </c>
      <c r="U25" s="7">
        <f t="shared" si="28"/>
        <v>79</v>
      </c>
      <c r="V25" s="6">
        <f t="shared" si="17"/>
        <v>119</v>
      </c>
      <c r="W25" s="7">
        <f t="shared" si="29"/>
        <v>39</v>
      </c>
    </row>
    <row r="26" spans="2:24">
      <c r="B26" s="17" t="s">
        <v>30</v>
      </c>
      <c r="C26" s="17"/>
      <c r="D26" s="17"/>
      <c r="E26" s="2"/>
      <c r="F26" s="136">
        <f>$AA$12</f>
        <v>200</v>
      </c>
      <c r="G26" s="137"/>
      <c r="H26" s="11" t="s">
        <v>2</v>
      </c>
      <c r="I26" s="12" t="s">
        <v>2</v>
      </c>
      <c r="J26" s="11" t="s">
        <v>2</v>
      </c>
      <c r="K26" s="12" t="s">
        <v>2</v>
      </c>
      <c r="L26" s="136">
        <f>$AA$12</f>
        <v>200</v>
      </c>
      <c r="M26" s="137"/>
      <c r="N26" s="11" t="s">
        <v>2</v>
      </c>
      <c r="O26" s="12" t="s">
        <v>2</v>
      </c>
      <c r="P26" s="11" t="s">
        <v>2</v>
      </c>
      <c r="Q26" s="12" t="s">
        <v>2</v>
      </c>
      <c r="R26" s="136">
        <f>$AA$12</f>
        <v>200</v>
      </c>
      <c r="S26" s="137"/>
      <c r="T26" s="11" t="s">
        <v>2</v>
      </c>
      <c r="U26" s="12" t="s">
        <v>2</v>
      </c>
      <c r="V26" s="11" t="s">
        <v>2</v>
      </c>
      <c r="W26" s="12" t="s">
        <v>2</v>
      </c>
    </row>
    <row r="30" spans="2:24">
      <c r="X30" s="13" t="s">
        <v>23</v>
      </c>
    </row>
    <row r="31" spans="2:24" ht="25.2">
      <c r="B31" s="140" t="s">
        <v>20</v>
      </c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">
        <f>(64000-$F40)</f>
        <v>63800</v>
      </c>
    </row>
    <row r="32" spans="2:24" ht="51" customHeight="1">
      <c r="B32" s="17"/>
      <c r="C32" s="17"/>
      <c r="D32" s="17"/>
      <c r="E32" s="17"/>
      <c r="F32" s="141" t="s">
        <v>22</v>
      </c>
      <c r="G32" s="142"/>
      <c r="H32" s="142"/>
      <c r="I32" s="142"/>
      <c r="J32" s="142"/>
      <c r="K32" s="143"/>
      <c r="L32" s="144" t="s">
        <v>16</v>
      </c>
      <c r="M32" s="145"/>
      <c r="N32" s="145"/>
      <c r="O32" s="145"/>
      <c r="P32" s="145"/>
      <c r="Q32" s="146"/>
      <c r="R32" s="147" t="s">
        <v>12</v>
      </c>
      <c r="S32" s="148"/>
      <c r="T32" s="148"/>
      <c r="U32" s="148"/>
      <c r="V32" s="148"/>
      <c r="W32" s="149"/>
    </row>
    <row r="33" spans="2:23" ht="57.6">
      <c r="B33" s="17"/>
      <c r="C33" s="17"/>
      <c r="D33" s="2" t="s">
        <v>31</v>
      </c>
      <c r="E33" s="2" t="s">
        <v>32</v>
      </c>
      <c r="F33" s="2" t="s">
        <v>34</v>
      </c>
      <c r="G33" s="2" t="s">
        <v>35</v>
      </c>
      <c r="H33" s="138" t="s">
        <v>36</v>
      </c>
      <c r="I33" s="139"/>
      <c r="J33" s="138" t="s">
        <v>37</v>
      </c>
      <c r="K33" s="139"/>
      <c r="L33" s="2" t="s">
        <v>34</v>
      </c>
      <c r="M33" s="2" t="s">
        <v>35</v>
      </c>
      <c r="N33" s="138" t="s">
        <v>36</v>
      </c>
      <c r="O33" s="139"/>
      <c r="P33" s="138" t="s">
        <v>37</v>
      </c>
      <c r="Q33" s="139"/>
      <c r="R33" s="2" t="s">
        <v>34</v>
      </c>
      <c r="S33" s="2" t="s">
        <v>35</v>
      </c>
      <c r="T33" s="138" t="s">
        <v>36</v>
      </c>
      <c r="U33" s="139"/>
      <c r="V33" s="138" t="s">
        <v>37</v>
      </c>
      <c r="W33" s="139"/>
    </row>
    <row r="34" spans="2:23">
      <c r="B34" s="17"/>
      <c r="C34" s="17"/>
      <c r="D34" s="16"/>
      <c r="E34" s="2"/>
      <c r="F34" s="16"/>
      <c r="G34" s="16"/>
      <c r="H34" s="16" t="s">
        <v>38</v>
      </c>
      <c r="I34" s="2" t="s">
        <v>39</v>
      </c>
      <c r="J34" s="16" t="s">
        <v>38</v>
      </c>
      <c r="K34" s="2" t="s">
        <v>39</v>
      </c>
      <c r="L34" s="16"/>
      <c r="M34" s="16"/>
      <c r="N34" s="16" t="s">
        <v>38</v>
      </c>
      <c r="O34" s="2" t="s">
        <v>39</v>
      </c>
      <c r="P34" s="16" t="s">
        <v>38</v>
      </c>
      <c r="Q34" s="2" t="s">
        <v>39</v>
      </c>
      <c r="R34" s="16"/>
      <c r="S34" s="16"/>
      <c r="T34" s="16" t="s">
        <v>38</v>
      </c>
      <c r="U34" s="2" t="s">
        <v>39</v>
      </c>
      <c r="V34" s="16" t="s">
        <v>38</v>
      </c>
      <c r="W34" s="2" t="s">
        <v>39</v>
      </c>
    </row>
    <row r="35" spans="2:23">
      <c r="B35" s="17" t="s">
        <v>27</v>
      </c>
      <c r="C35" s="17"/>
      <c r="D35" s="16">
        <v>80</v>
      </c>
      <c r="E35" s="2">
        <v>60</v>
      </c>
      <c r="F35" s="10">
        <f>$AA$7</f>
        <v>0.60599999999999998</v>
      </c>
      <c r="G35" s="15">
        <f>TRUNC($X$31*F35)</f>
        <v>38662</v>
      </c>
      <c r="H35" s="6">
        <f>TRUNC(G35/$D35)</f>
        <v>483</v>
      </c>
      <c r="I35" s="7">
        <f>TRUNC(H35*$E35/60)</f>
        <v>483</v>
      </c>
      <c r="J35" s="6">
        <f t="shared" ref="J35:J39" si="30">TRUNC(H35/2)</f>
        <v>241</v>
      </c>
      <c r="K35" s="7">
        <f>TRUNC(J35*$E35/60)</f>
        <v>241</v>
      </c>
      <c r="L35" s="10">
        <f>$AB$7</f>
        <v>0.36299999999999999</v>
      </c>
      <c r="M35" s="15">
        <f>TRUNC($X$31*L35)</f>
        <v>23159</v>
      </c>
      <c r="N35" s="6">
        <f>TRUNC(M35/$D35)</f>
        <v>289</v>
      </c>
      <c r="O35" s="7">
        <f>TRUNC(N35*$E35/60)</f>
        <v>289</v>
      </c>
      <c r="P35" s="6">
        <f t="shared" ref="P35:P39" si="31">TRUNC(N35/2)</f>
        <v>144</v>
      </c>
      <c r="Q35" s="7">
        <f>TRUNC(P35*$E35/60)</f>
        <v>144</v>
      </c>
      <c r="R35" s="10">
        <f>$AC$7</f>
        <v>0.53600000000000003</v>
      </c>
      <c r="S35" s="15">
        <f>TRUNC($X$31*R35)</f>
        <v>34196</v>
      </c>
      <c r="T35" s="6">
        <f>TRUNC(S35/$D35)</f>
        <v>427</v>
      </c>
      <c r="U35" s="7">
        <f>TRUNC(T35*$E35/60)</f>
        <v>427</v>
      </c>
      <c r="V35" s="6">
        <f t="shared" ref="V35:V39" si="32">TRUNC(T35/2)</f>
        <v>213</v>
      </c>
      <c r="W35" s="7">
        <f>TRUNC(V35*$E35/60)</f>
        <v>213</v>
      </c>
    </row>
    <row r="36" spans="2:23">
      <c r="B36" s="17" t="s">
        <v>28</v>
      </c>
      <c r="C36" s="17"/>
      <c r="D36" s="16">
        <v>40</v>
      </c>
      <c r="E36" s="2">
        <v>20</v>
      </c>
      <c r="F36" s="10">
        <f>$AA$8</f>
        <v>0.2</v>
      </c>
      <c r="G36" s="15">
        <f t="shared" ref="G36:G39" si="33">TRUNC($X$31*F36)</f>
        <v>12760</v>
      </c>
      <c r="H36" s="6">
        <f t="shared" ref="H36:H39" si="34">TRUNC(G36/$D36)</f>
        <v>319</v>
      </c>
      <c r="I36" s="7">
        <f t="shared" ref="I36:I39" si="35">TRUNC(H36*$E36/60)</f>
        <v>106</v>
      </c>
      <c r="J36" s="6">
        <f t="shared" si="30"/>
        <v>159</v>
      </c>
      <c r="K36" s="7">
        <f t="shared" ref="K36:K39" si="36">TRUNC(J36*$E36/60)</f>
        <v>53</v>
      </c>
      <c r="L36" s="10">
        <f>$AB$8</f>
        <v>0.15</v>
      </c>
      <c r="M36" s="15">
        <f t="shared" ref="M36:M39" si="37">TRUNC($X$31*L36)</f>
        <v>9570</v>
      </c>
      <c r="N36" s="6">
        <f t="shared" ref="N36:N39" si="38">TRUNC(M36/$D36)</f>
        <v>239</v>
      </c>
      <c r="O36" s="7">
        <f t="shared" ref="O36:O39" si="39">TRUNC(N36*$E36/60)</f>
        <v>79</v>
      </c>
      <c r="P36" s="6">
        <f t="shared" si="31"/>
        <v>119</v>
      </c>
      <c r="Q36" s="7">
        <f t="shared" ref="Q36:Q39" si="40">TRUNC(P36*$E36/60)</f>
        <v>39</v>
      </c>
      <c r="R36" s="10">
        <f>$AC$8</f>
        <v>0.15</v>
      </c>
      <c r="S36" s="15">
        <f t="shared" ref="S36:S39" si="41">TRUNC($X$31*R36)</f>
        <v>9570</v>
      </c>
      <c r="T36" s="6">
        <f t="shared" ref="T36:T39" si="42">TRUNC(S36/$D36)</f>
        <v>239</v>
      </c>
      <c r="U36" s="7">
        <f t="shared" ref="U36:U39" si="43">TRUNC(T36*$E36/60)</f>
        <v>79</v>
      </c>
      <c r="V36" s="6">
        <f t="shared" si="32"/>
        <v>119</v>
      </c>
      <c r="W36" s="7">
        <f t="shared" ref="W36:W39" si="44">TRUNC(V36*$E36/60)</f>
        <v>39</v>
      </c>
    </row>
    <row r="37" spans="2:23">
      <c r="B37" s="17" t="s">
        <v>29</v>
      </c>
      <c r="C37" s="17"/>
      <c r="D37" s="16">
        <v>80</v>
      </c>
      <c r="E37" s="2">
        <v>60</v>
      </c>
      <c r="F37" s="10">
        <f>$AA$9</f>
        <v>0.1</v>
      </c>
      <c r="G37" s="15">
        <f t="shared" si="33"/>
        <v>6380</v>
      </c>
      <c r="H37" s="6">
        <f t="shared" si="34"/>
        <v>79</v>
      </c>
      <c r="I37" s="7">
        <f t="shared" si="35"/>
        <v>79</v>
      </c>
      <c r="J37" s="6">
        <f t="shared" si="30"/>
        <v>39</v>
      </c>
      <c r="K37" s="7">
        <f t="shared" si="36"/>
        <v>39</v>
      </c>
      <c r="L37" s="10">
        <f>$AB$9</f>
        <v>0.4</v>
      </c>
      <c r="M37" s="15">
        <f t="shared" si="37"/>
        <v>25520</v>
      </c>
      <c r="N37" s="6">
        <f t="shared" si="38"/>
        <v>319</v>
      </c>
      <c r="O37" s="7">
        <f t="shared" si="39"/>
        <v>319</v>
      </c>
      <c r="P37" s="6">
        <f t="shared" si="31"/>
        <v>159</v>
      </c>
      <c r="Q37" s="7">
        <f t="shared" si="40"/>
        <v>159</v>
      </c>
      <c r="R37" s="10">
        <f>$AC$9</f>
        <v>0.1</v>
      </c>
      <c r="S37" s="15">
        <f t="shared" si="41"/>
        <v>6380</v>
      </c>
      <c r="T37" s="6">
        <f t="shared" si="42"/>
        <v>79</v>
      </c>
      <c r="U37" s="7">
        <f t="shared" si="43"/>
        <v>79</v>
      </c>
      <c r="V37" s="6">
        <f t="shared" si="32"/>
        <v>39</v>
      </c>
      <c r="W37" s="7">
        <f t="shared" si="44"/>
        <v>39</v>
      </c>
    </row>
    <row r="38" spans="2:23">
      <c r="B38" s="17" t="s">
        <v>24</v>
      </c>
      <c r="C38" s="17"/>
      <c r="D38" s="16">
        <v>20</v>
      </c>
      <c r="E38" s="2">
        <v>20</v>
      </c>
      <c r="F38" s="10">
        <f>$AA$10</f>
        <v>0.03</v>
      </c>
      <c r="G38" s="15">
        <f t="shared" si="33"/>
        <v>1914</v>
      </c>
      <c r="H38" s="6">
        <f t="shared" si="34"/>
        <v>95</v>
      </c>
      <c r="I38" s="7">
        <f t="shared" si="35"/>
        <v>31</v>
      </c>
      <c r="J38" s="6">
        <f t="shared" si="30"/>
        <v>47</v>
      </c>
      <c r="K38" s="7">
        <f t="shared" si="36"/>
        <v>15</v>
      </c>
      <c r="L38" s="10">
        <f>$AB$10</f>
        <v>0.03</v>
      </c>
      <c r="M38" s="15">
        <f t="shared" si="37"/>
        <v>1914</v>
      </c>
      <c r="N38" s="6">
        <f t="shared" si="38"/>
        <v>95</v>
      </c>
      <c r="O38" s="7">
        <f t="shared" si="39"/>
        <v>31</v>
      </c>
      <c r="P38" s="6">
        <f t="shared" si="31"/>
        <v>47</v>
      </c>
      <c r="Q38" s="7">
        <f t="shared" si="40"/>
        <v>15</v>
      </c>
      <c r="R38" s="10">
        <f>$AC$10</f>
        <v>0.05</v>
      </c>
      <c r="S38" s="15">
        <f t="shared" si="41"/>
        <v>3190</v>
      </c>
      <c r="T38" s="6">
        <f t="shared" si="42"/>
        <v>159</v>
      </c>
      <c r="U38" s="7">
        <f t="shared" si="43"/>
        <v>53</v>
      </c>
      <c r="V38" s="6">
        <f t="shared" si="32"/>
        <v>79</v>
      </c>
      <c r="W38" s="7">
        <f t="shared" si="44"/>
        <v>26</v>
      </c>
    </row>
    <row r="39" spans="2:23">
      <c r="B39" s="17" t="s">
        <v>25</v>
      </c>
      <c r="C39" s="17"/>
      <c r="D39" s="16">
        <v>20</v>
      </c>
      <c r="E39" s="2">
        <v>20</v>
      </c>
      <c r="F39" s="10">
        <f>$AA$11</f>
        <v>0.05</v>
      </c>
      <c r="G39" s="15">
        <f t="shared" si="33"/>
        <v>3190</v>
      </c>
      <c r="H39" s="6">
        <f t="shared" si="34"/>
        <v>159</v>
      </c>
      <c r="I39" s="7">
        <f t="shared" si="35"/>
        <v>53</v>
      </c>
      <c r="J39" s="6">
        <f t="shared" si="30"/>
        <v>79</v>
      </c>
      <c r="K39" s="7">
        <f t="shared" si="36"/>
        <v>26</v>
      </c>
      <c r="L39" s="10">
        <f>$AB$11</f>
        <v>0.05</v>
      </c>
      <c r="M39" s="15">
        <f t="shared" si="37"/>
        <v>3190</v>
      </c>
      <c r="N39" s="6">
        <f t="shared" si="38"/>
        <v>159</v>
      </c>
      <c r="O39" s="7">
        <f t="shared" si="39"/>
        <v>53</v>
      </c>
      <c r="P39" s="6">
        <f t="shared" si="31"/>
        <v>79</v>
      </c>
      <c r="Q39" s="7">
        <f t="shared" si="40"/>
        <v>26</v>
      </c>
      <c r="R39" s="10">
        <f>$AC$11</f>
        <v>0.15</v>
      </c>
      <c r="S39" s="15">
        <f t="shared" si="41"/>
        <v>9570</v>
      </c>
      <c r="T39" s="6">
        <f t="shared" si="42"/>
        <v>478</v>
      </c>
      <c r="U39" s="7">
        <f t="shared" si="43"/>
        <v>159</v>
      </c>
      <c r="V39" s="6">
        <f t="shared" si="32"/>
        <v>239</v>
      </c>
      <c r="W39" s="7">
        <f t="shared" si="44"/>
        <v>79</v>
      </c>
    </row>
    <row r="40" spans="2:23">
      <c r="B40" s="17" t="s">
        <v>30</v>
      </c>
      <c r="C40" s="17"/>
      <c r="D40" s="17"/>
      <c r="E40" s="2"/>
      <c r="F40" s="136">
        <f>$AA$12</f>
        <v>200</v>
      </c>
      <c r="G40" s="137"/>
      <c r="H40" s="11" t="s">
        <v>2</v>
      </c>
      <c r="I40" s="12" t="s">
        <v>2</v>
      </c>
      <c r="J40" s="11" t="s">
        <v>2</v>
      </c>
      <c r="K40" s="12" t="s">
        <v>2</v>
      </c>
      <c r="L40" s="136">
        <f>$AA$12</f>
        <v>200</v>
      </c>
      <c r="M40" s="137"/>
      <c r="N40" s="11" t="s">
        <v>2</v>
      </c>
      <c r="O40" s="12" t="s">
        <v>2</v>
      </c>
      <c r="P40" s="11" t="s">
        <v>2</v>
      </c>
      <c r="Q40" s="12" t="s">
        <v>2</v>
      </c>
      <c r="R40" s="136">
        <f>$AA$12</f>
        <v>200</v>
      </c>
      <c r="S40" s="137"/>
      <c r="T40" s="11" t="s">
        <v>2</v>
      </c>
      <c r="U40" s="12" t="s">
        <v>2</v>
      </c>
      <c r="V40" s="11" t="s">
        <v>2</v>
      </c>
      <c r="W40" s="12" t="s">
        <v>2</v>
      </c>
    </row>
  </sheetData>
  <mergeCells count="40">
    <mergeCell ref="B3:W3"/>
    <mergeCell ref="F4:K4"/>
    <mergeCell ref="L4:Q4"/>
    <mergeCell ref="R4:W4"/>
    <mergeCell ref="H5:I5"/>
    <mergeCell ref="J5:K5"/>
    <mergeCell ref="N5:O5"/>
    <mergeCell ref="P5:Q5"/>
    <mergeCell ref="T5:U5"/>
    <mergeCell ref="V5:W5"/>
    <mergeCell ref="V19:W19"/>
    <mergeCell ref="F12:G12"/>
    <mergeCell ref="L12:M12"/>
    <mergeCell ref="R12:S12"/>
    <mergeCell ref="AA12:AD12"/>
    <mergeCell ref="B17:W17"/>
    <mergeCell ref="F18:K18"/>
    <mergeCell ref="L18:Q18"/>
    <mergeCell ref="R18:W18"/>
    <mergeCell ref="H19:I19"/>
    <mergeCell ref="J19:K19"/>
    <mergeCell ref="N19:O19"/>
    <mergeCell ref="P19:Q19"/>
    <mergeCell ref="T19:U19"/>
    <mergeCell ref="T33:U33"/>
    <mergeCell ref="V33:W33"/>
    <mergeCell ref="F26:G26"/>
    <mergeCell ref="L26:M26"/>
    <mergeCell ref="R26:S26"/>
    <mergeCell ref="B31:W31"/>
    <mergeCell ref="F32:K32"/>
    <mergeCell ref="L32:Q32"/>
    <mergeCell ref="R32:W32"/>
    <mergeCell ref="F40:G40"/>
    <mergeCell ref="L40:M40"/>
    <mergeCell ref="R40:S40"/>
    <mergeCell ref="H33:I33"/>
    <mergeCell ref="J33:K33"/>
    <mergeCell ref="N33:O33"/>
    <mergeCell ref="P33:Q33"/>
  </mergeCells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J58"/>
  <sheetViews>
    <sheetView tabSelected="1" topLeftCell="A5" zoomScale="70" zoomScaleNormal="70" zoomScalePageLayoutView="70" workbookViewId="0">
      <selection activeCell="G30" sqref="G30"/>
    </sheetView>
  </sheetViews>
  <sheetFormatPr defaultColWidth="10.90625" defaultRowHeight="19.2"/>
  <cols>
    <col min="1" max="1" width="2.81640625" customWidth="1"/>
    <col min="2" max="2" width="10.90625" customWidth="1"/>
    <col min="30" max="30" width="13.1796875" bestFit="1" customWidth="1"/>
    <col min="31" max="31" width="3.81640625" customWidth="1"/>
    <col min="32" max="32" width="19.1796875" bestFit="1" customWidth="1"/>
    <col min="33" max="33" width="24.81640625" bestFit="1" customWidth="1"/>
    <col min="34" max="34" width="22" bestFit="1" customWidth="1"/>
    <col min="35" max="35" width="21.54296875" bestFit="1" customWidth="1"/>
    <col min="36" max="36" width="21.81640625" customWidth="1"/>
  </cols>
  <sheetData>
    <row r="2" spans="2:36">
      <c r="AD2" s="13" t="s">
        <v>191</v>
      </c>
    </row>
    <row r="3" spans="2:36" ht="25.2">
      <c r="B3" s="140" t="s">
        <v>192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">
        <f>(16000-$F13)</f>
        <v>15500</v>
      </c>
    </row>
    <row r="4" spans="2:36" ht="45" customHeight="1">
      <c r="B4" s="17"/>
      <c r="C4" s="17"/>
      <c r="D4" s="17"/>
      <c r="E4" s="17"/>
      <c r="F4" s="141" t="s">
        <v>193</v>
      </c>
      <c r="G4" s="142"/>
      <c r="H4" s="142"/>
      <c r="I4" s="142"/>
      <c r="J4" s="142"/>
      <c r="K4" s="143"/>
      <c r="L4" s="144" t="s">
        <v>194</v>
      </c>
      <c r="M4" s="145"/>
      <c r="N4" s="145"/>
      <c r="O4" s="145"/>
      <c r="P4" s="145"/>
      <c r="Q4" s="146"/>
      <c r="R4" s="147" t="s">
        <v>195</v>
      </c>
      <c r="S4" s="148"/>
      <c r="T4" s="148"/>
      <c r="U4" s="148"/>
      <c r="V4" s="148"/>
      <c r="W4" s="149"/>
      <c r="X4" s="162" t="s">
        <v>196</v>
      </c>
      <c r="Y4" s="163"/>
      <c r="Z4" s="163"/>
      <c r="AA4" s="163"/>
      <c r="AB4" s="163"/>
      <c r="AC4" s="164"/>
      <c r="AJ4" s="44"/>
    </row>
    <row r="5" spans="2:36" ht="57.6">
      <c r="B5" s="17"/>
      <c r="C5" s="17"/>
      <c r="D5" s="2" t="s">
        <v>43</v>
      </c>
      <c r="E5" s="2" t="s">
        <v>197</v>
      </c>
      <c r="F5" s="2" t="s">
        <v>198</v>
      </c>
      <c r="G5" s="2" t="s">
        <v>199</v>
      </c>
      <c r="H5" s="138" t="s">
        <v>200</v>
      </c>
      <c r="I5" s="139"/>
      <c r="J5" s="138" t="s">
        <v>201</v>
      </c>
      <c r="K5" s="139"/>
      <c r="L5" s="2" t="s">
        <v>198</v>
      </c>
      <c r="M5" s="2" t="s">
        <v>199</v>
      </c>
      <c r="N5" s="138" t="s">
        <v>200</v>
      </c>
      <c r="O5" s="139"/>
      <c r="P5" s="138" t="s">
        <v>201</v>
      </c>
      <c r="Q5" s="139"/>
      <c r="R5" s="2" t="s">
        <v>198</v>
      </c>
      <c r="S5" s="2" t="s">
        <v>199</v>
      </c>
      <c r="T5" s="138" t="s">
        <v>200</v>
      </c>
      <c r="U5" s="139"/>
      <c r="V5" s="138" t="s">
        <v>201</v>
      </c>
      <c r="W5" s="139"/>
      <c r="X5" s="2" t="s">
        <v>198</v>
      </c>
      <c r="Y5" s="2" t="s">
        <v>199</v>
      </c>
      <c r="Z5" s="138" t="s">
        <v>200</v>
      </c>
      <c r="AA5" s="139"/>
      <c r="AB5" s="138" t="s">
        <v>201</v>
      </c>
      <c r="AC5" s="139"/>
      <c r="AF5" s="18" t="s">
        <v>202</v>
      </c>
      <c r="AJ5" s="45"/>
    </row>
    <row r="6" spans="2:36" ht="57.6">
      <c r="B6" s="17"/>
      <c r="C6" s="17"/>
      <c r="D6" s="16"/>
      <c r="E6" s="2"/>
      <c r="F6" s="16"/>
      <c r="G6" s="16"/>
      <c r="H6" s="16" t="s">
        <v>203</v>
      </c>
      <c r="I6" s="2" t="s">
        <v>39</v>
      </c>
      <c r="J6" s="16" t="s">
        <v>203</v>
      </c>
      <c r="K6" s="2" t="s">
        <v>204</v>
      </c>
      <c r="L6" s="16"/>
      <c r="M6" s="16"/>
      <c r="N6" s="16" t="s">
        <v>203</v>
      </c>
      <c r="O6" s="2" t="s">
        <v>204</v>
      </c>
      <c r="P6" s="16" t="s">
        <v>203</v>
      </c>
      <c r="Q6" s="2" t="s">
        <v>204</v>
      </c>
      <c r="R6" s="16"/>
      <c r="S6" s="16"/>
      <c r="T6" s="16" t="s">
        <v>203</v>
      </c>
      <c r="U6" s="2" t="s">
        <v>204</v>
      </c>
      <c r="V6" s="16" t="s">
        <v>203</v>
      </c>
      <c r="W6" s="2" t="s">
        <v>204</v>
      </c>
      <c r="X6" s="16"/>
      <c r="Y6" s="16"/>
      <c r="Z6" s="16" t="s">
        <v>203</v>
      </c>
      <c r="AA6" s="2" t="s">
        <v>204</v>
      </c>
      <c r="AB6" s="16" t="s">
        <v>203</v>
      </c>
      <c r="AC6" s="2" t="s">
        <v>204</v>
      </c>
      <c r="AF6" s="25"/>
      <c r="AG6" s="42" t="s">
        <v>193</v>
      </c>
      <c r="AH6" s="42" t="s">
        <v>194</v>
      </c>
      <c r="AI6" s="42" t="s">
        <v>195</v>
      </c>
      <c r="AJ6" s="42" t="s">
        <v>196</v>
      </c>
    </row>
    <row r="7" spans="2:36">
      <c r="B7" s="17" t="s">
        <v>27</v>
      </c>
      <c r="C7" s="17"/>
      <c r="D7" s="16">
        <v>80</v>
      </c>
      <c r="E7" s="2">
        <v>60</v>
      </c>
      <c r="F7" s="46">
        <f>$AG$7</f>
        <v>0.625</v>
      </c>
      <c r="G7" s="15">
        <f>TRUNC($AD$3*F7)</f>
        <v>9687</v>
      </c>
      <c r="H7" s="6">
        <f>TRUNC(G7/$D7)</f>
        <v>121</v>
      </c>
      <c r="I7" s="7">
        <f>TRUNC(H7*$E7/60)</f>
        <v>121</v>
      </c>
      <c r="J7" s="6">
        <f t="shared" ref="J7:J12" si="0">TRUNC(H7/2)</f>
        <v>60</v>
      </c>
      <c r="K7" s="7">
        <f>TRUNC(J7*$E7/60)</f>
        <v>60</v>
      </c>
      <c r="L7" s="46">
        <f>$AH$7</f>
        <v>0.45</v>
      </c>
      <c r="M7" s="15">
        <f>TRUNC($AD$3*L7)</f>
        <v>6975</v>
      </c>
      <c r="N7" s="6">
        <f>TRUNC(M7/$D7)</f>
        <v>87</v>
      </c>
      <c r="O7" s="7">
        <f>TRUNC(N7*$E7/60)</f>
        <v>87</v>
      </c>
      <c r="P7" s="6">
        <f t="shared" ref="P7:P12" si="1">TRUNC(N7/2)</f>
        <v>43</v>
      </c>
      <c r="Q7" s="7">
        <f>TRUNC(P7*$E7/60)</f>
        <v>43</v>
      </c>
      <c r="R7" s="46">
        <f>$AI$7</f>
        <v>0.35</v>
      </c>
      <c r="S7" s="15">
        <f>TRUNC($AD$3*R7)</f>
        <v>5425</v>
      </c>
      <c r="T7" s="6">
        <f>TRUNC(S7/$D7)</f>
        <v>67</v>
      </c>
      <c r="U7" s="7">
        <f>TRUNC(T7*$E7/60)</f>
        <v>67</v>
      </c>
      <c r="V7" s="6">
        <f t="shared" ref="V7:V12" si="2">TRUNC(T7/2)</f>
        <v>33</v>
      </c>
      <c r="W7" s="7">
        <f>TRUNC(V7*$E7/60)</f>
        <v>33</v>
      </c>
      <c r="X7" s="46">
        <f>$AJ$7</f>
        <v>0.35</v>
      </c>
      <c r="Y7" s="15">
        <f>TRUNC($AD$3*X7)</f>
        <v>5425</v>
      </c>
      <c r="Z7" s="6">
        <f>TRUNC(Y7/$D7)</f>
        <v>67</v>
      </c>
      <c r="AA7" s="7">
        <f>TRUNC(Z7*$E7/60)</f>
        <v>67</v>
      </c>
      <c r="AB7" s="6">
        <f t="shared" ref="AB7:AB12" si="3">TRUNC(Z7/2)</f>
        <v>33</v>
      </c>
      <c r="AC7" s="7">
        <f>TRUNC(AB7*$E7/60)</f>
        <v>33</v>
      </c>
      <c r="AF7" s="29" t="s">
        <v>205</v>
      </c>
      <c r="AG7" s="43">
        <v>0.625</v>
      </c>
      <c r="AH7" s="43">
        <v>0.45</v>
      </c>
      <c r="AI7" s="43">
        <v>0.35</v>
      </c>
      <c r="AJ7" s="43">
        <v>0.35</v>
      </c>
    </row>
    <row r="8" spans="2:36">
      <c r="B8" s="17" t="s">
        <v>28</v>
      </c>
      <c r="C8" s="17"/>
      <c r="D8" s="16">
        <v>26</v>
      </c>
      <c r="E8" s="2">
        <v>20</v>
      </c>
      <c r="F8" s="46">
        <f>$AG$8</f>
        <v>0.12</v>
      </c>
      <c r="G8" s="15">
        <f>TRUNC($AD$3*F8)</f>
        <v>1860</v>
      </c>
      <c r="H8" s="6">
        <f t="shared" ref="H8:H12" si="4">TRUNC(G8/$D8)</f>
        <v>71</v>
      </c>
      <c r="I8" s="7">
        <f t="shared" ref="I8:I12" si="5">TRUNC(H8*$E8/60)</f>
        <v>23</v>
      </c>
      <c r="J8" s="6">
        <f t="shared" si="0"/>
        <v>35</v>
      </c>
      <c r="K8" s="7">
        <f t="shared" ref="K8:K12" si="6">TRUNC(J8*$E8/60)</f>
        <v>11</v>
      </c>
      <c r="L8" s="46">
        <f>$AH$8</f>
        <v>0.21</v>
      </c>
      <c r="M8" s="15">
        <f>TRUNC($AD$3*L8)</f>
        <v>3255</v>
      </c>
      <c r="N8" s="6">
        <f t="shared" ref="N8:N12" si="7">TRUNC(M8/$D8)</f>
        <v>125</v>
      </c>
      <c r="O8" s="7">
        <f t="shared" ref="O8:O12" si="8">TRUNC(N8*$E8/60)</f>
        <v>41</v>
      </c>
      <c r="P8" s="6">
        <f t="shared" si="1"/>
        <v>62</v>
      </c>
      <c r="Q8" s="7">
        <f t="shared" ref="Q8:Q12" si="9">TRUNC(P8*$E8/60)</f>
        <v>20</v>
      </c>
      <c r="R8" s="46">
        <f>$AI$8</f>
        <v>0.1</v>
      </c>
      <c r="S8" s="15">
        <f>TRUNC($AD$3*R8)</f>
        <v>1550</v>
      </c>
      <c r="T8" s="6">
        <f t="shared" ref="T8:T12" si="10">TRUNC(S8/$D8)</f>
        <v>59</v>
      </c>
      <c r="U8" s="7">
        <f t="shared" ref="U8:U12" si="11">TRUNC(T8*$E8/60)</f>
        <v>19</v>
      </c>
      <c r="V8" s="6">
        <f t="shared" si="2"/>
        <v>29</v>
      </c>
      <c r="W8" s="7">
        <f t="shared" ref="W8:W12" si="12">TRUNC(V8*$E8/60)</f>
        <v>9</v>
      </c>
      <c r="X8" s="46">
        <f>$AJ$8</f>
        <v>0.15</v>
      </c>
      <c r="Y8" s="15">
        <f>TRUNC($AD$3*X8)</f>
        <v>2325</v>
      </c>
      <c r="Z8" s="6">
        <f t="shared" ref="Z8:Z12" si="13">TRUNC(Y8/$D8)</f>
        <v>89</v>
      </c>
      <c r="AA8" s="7">
        <f t="shared" ref="AA8:AA12" si="14">TRUNC(Z8*$E8/60)</f>
        <v>29</v>
      </c>
      <c r="AB8" s="6">
        <f t="shared" si="3"/>
        <v>44</v>
      </c>
      <c r="AC8" s="7">
        <f t="shared" ref="AC8:AC12" si="15">TRUNC(AB8*$E8/60)</f>
        <v>14</v>
      </c>
      <c r="AF8" s="29" t="s">
        <v>206</v>
      </c>
      <c r="AG8" s="43">
        <v>0.12</v>
      </c>
      <c r="AH8" s="43">
        <v>0.21</v>
      </c>
      <c r="AI8" s="43">
        <v>0.1</v>
      </c>
      <c r="AJ8" s="43">
        <v>0.15</v>
      </c>
    </row>
    <row r="9" spans="2:36">
      <c r="B9" s="17" t="s">
        <v>29</v>
      </c>
      <c r="C9" s="17"/>
      <c r="D9" s="16">
        <v>80</v>
      </c>
      <c r="E9" s="2">
        <v>60</v>
      </c>
      <c r="F9" s="46">
        <f>$AG$9</f>
        <v>8.5000000000000006E-2</v>
      </c>
      <c r="G9" s="15">
        <f>TRUNC($AD$3*F9)</f>
        <v>1317</v>
      </c>
      <c r="H9" s="6">
        <f t="shared" si="4"/>
        <v>16</v>
      </c>
      <c r="I9" s="7">
        <f t="shared" si="5"/>
        <v>16</v>
      </c>
      <c r="J9" s="6">
        <f t="shared" si="0"/>
        <v>8</v>
      </c>
      <c r="K9" s="7">
        <f t="shared" si="6"/>
        <v>8</v>
      </c>
      <c r="L9" s="46">
        <f>$AH$9</f>
        <v>8.5000000000000006E-2</v>
      </c>
      <c r="M9" s="15">
        <f>TRUNC($AD$3*L9)</f>
        <v>1317</v>
      </c>
      <c r="N9" s="6">
        <f t="shared" si="7"/>
        <v>16</v>
      </c>
      <c r="O9" s="7">
        <f t="shared" si="8"/>
        <v>16</v>
      </c>
      <c r="P9" s="6">
        <f t="shared" si="1"/>
        <v>8</v>
      </c>
      <c r="Q9" s="7">
        <f t="shared" si="9"/>
        <v>8</v>
      </c>
      <c r="R9" s="46">
        <f>$AI$9</f>
        <v>8.5000000000000006E-2</v>
      </c>
      <c r="S9" s="15">
        <f>TRUNC($AD$3*R9)</f>
        <v>1317</v>
      </c>
      <c r="T9" s="6">
        <f t="shared" si="10"/>
        <v>16</v>
      </c>
      <c r="U9" s="7">
        <f t="shared" si="11"/>
        <v>16</v>
      </c>
      <c r="V9" s="6">
        <f t="shared" si="2"/>
        <v>8</v>
      </c>
      <c r="W9" s="7">
        <f t="shared" si="12"/>
        <v>8</v>
      </c>
      <c r="X9" s="46">
        <f>$AJ$9</f>
        <v>0.4</v>
      </c>
      <c r="Y9" s="15">
        <f>TRUNC($AD$3*X9)</f>
        <v>6200</v>
      </c>
      <c r="Z9" s="6">
        <f t="shared" si="13"/>
        <v>77</v>
      </c>
      <c r="AA9" s="7">
        <f t="shared" si="14"/>
        <v>77</v>
      </c>
      <c r="AB9" s="6">
        <f t="shared" si="3"/>
        <v>38</v>
      </c>
      <c r="AC9" s="7">
        <f t="shared" si="15"/>
        <v>38</v>
      </c>
      <c r="AF9" s="29" t="s">
        <v>207</v>
      </c>
      <c r="AG9" s="43">
        <v>8.5000000000000006E-2</v>
      </c>
      <c r="AH9" s="43">
        <v>8.5000000000000006E-2</v>
      </c>
      <c r="AI9" s="43">
        <v>8.5000000000000006E-2</v>
      </c>
      <c r="AJ9" s="43">
        <v>0.4</v>
      </c>
    </row>
    <row r="10" spans="2:36">
      <c r="B10" s="17" t="s">
        <v>24</v>
      </c>
      <c r="C10" s="17"/>
      <c r="D10" s="16">
        <v>14</v>
      </c>
      <c r="E10" s="2">
        <v>20</v>
      </c>
      <c r="F10" s="234">
        <f>$AG$10</f>
        <v>0.12</v>
      </c>
      <c r="G10" s="235">
        <f>TRUNC($AD$3*F10)</f>
        <v>1860</v>
      </c>
      <c r="H10" s="6">
        <f t="shared" si="4"/>
        <v>132</v>
      </c>
      <c r="I10" s="7">
        <f t="shared" si="5"/>
        <v>44</v>
      </c>
      <c r="J10" s="6">
        <f t="shared" si="0"/>
        <v>66</v>
      </c>
      <c r="K10" s="7">
        <f t="shared" si="6"/>
        <v>22</v>
      </c>
      <c r="L10" s="234">
        <f>$AH$10</f>
        <v>0.14000000000000001</v>
      </c>
      <c r="M10" s="235">
        <f>TRUNC($AD$3*L10)</f>
        <v>2170</v>
      </c>
      <c r="N10" s="6">
        <f t="shared" si="7"/>
        <v>155</v>
      </c>
      <c r="O10" s="7">
        <f t="shared" si="8"/>
        <v>51</v>
      </c>
      <c r="P10" s="6">
        <f t="shared" si="1"/>
        <v>77</v>
      </c>
      <c r="Q10" s="7">
        <f t="shared" si="9"/>
        <v>25</v>
      </c>
      <c r="R10" s="234">
        <f>$AI$10</f>
        <v>0.41499999999999998</v>
      </c>
      <c r="S10" s="235">
        <f>TRUNC($AD$3*R10)</f>
        <v>6432</v>
      </c>
      <c r="T10" s="6">
        <f t="shared" si="10"/>
        <v>459</v>
      </c>
      <c r="U10" s="7">
        <f t="shared" si="11"/>
        <v>153</v>
      </c>
      <c r="V10" s="6">
        <f t="shared" si="2"/>
        <v>229</v>
      </c>
      <c r="W10" s="7">
        <f t="shared" si="12"/>
        <v>76</v>
      </c>
      <c r="X10" s="234">
        <f>$AJ$10</f>
        <v>0.05</v>
      </c>
      <c r="Y10" s="235">
        <f>TRUNC($AD$3*X10)</f>
        <v>775</v>
      </c>
      <c r="Z10" s="6">
        <f t="shared" si="13"/>
        <v>55</v>
      </c>
      <c r="AA10" s="7">
        <f t="shared" si="14"/>
        <v>18</v>
      </c>
      <c r="AB10" s="6">
        <f t="shared" si="3"/>
        <v>27</v>
      </c>
      <c r="AC10" s="7">
        <f t="shared" si="15"/>
        <v>9</v>
      </c>
      <c r="AF10" s="30" t="s">
        <v>208</v>
      </c>
      <c r="AG10" s="43">
        <v>0.12</v>
      </c>
      <c r="AH10" s="43">
        <v>0.14000000000000001</v>
      </c>
      <c r="AI10" s="43">
        <v>0.41499999999999998</v>
      </c>
      <c r="AJ10" s="43">
        <v>0.05</v>
      </c>
    </row>
    <row r="11" spans="2:36">
      <c r="B11" s="17" t="s">
        <v>209</v>
      </c>
      <c r="C11" s="17"/>
      <c r="D11" s="16">
        <v>60</v>
      </c>
      <c r="E11" s="2">
        <v>600</v>
      </c>
      <c r="F11" s="236"/>
      <c r="G11" s="237"/>
      <c r="H11" s="6">
        <f>TRUNC(G10/$D11)</f>
        <v>31</v>
      </c>
      <c r="I11" s="7">
        <f t="shared" si="5"/>
        <v>310</v>
      </c>
      <c r="J11" s="6">
        <f t="shared" si="0"/>
        <v>15</v>
      </c>
      <c r="K11" s="7">
        <f t="shared" si="6"/>
        <v>150</v>
      </c>
      <c r="L11" s="236"/>
      <c r="M11" s="237"/>
      <c r="N11" s="6">
        <f>TRUNC(M10/$D11)</f>
        <v>36</v>
      </c>
      <c r="O11" s="7">
        <f t="shared" si="8"/>
        <v>360</v>
      </c>
      <c r="P11" s="6">
        <f t="shared" si="1"/>
        <v>18</v>
      </c>
      <c r="Q11" s="7">
        <f t="shared" si="9"/>
        <v>180</v>
      </c>
      <c r="R11" s="236"/>
      <c r="S11" s="237"/>
      <c r="T11" s="6">
        <f>TRUNC(S10/$D11)</f>
        <v>107</v>
      </c>
      <c r="U11" s="7">
        <f t="shared" si="11"/>
        <v>1070</v>
      </c>
      <c r="V11" s="6">
        <f t="shared" si="2"/>
        <v>53</v>
      </c>
      <c r="W11" s="7">
        <f t="shared" si="12"/>
        <v>530</v>
      </c>
      <c r="X11" s="236"/>
      <c r="Y11" s="237"/>
      <c r="Z11" s="6">
        <f>TRUNC(Y10/$D11)</f>
        <v>12</v>
      </c>
      <c r="AA11" s="7">
        <f t="shared" si="14"/>
        <v>120</v>
      </c>
      <c r="AB11" s="6">
        <f t="shared" si="3"/>
        <v>6</v>
      </c>
      <c r="AC11" s="7">
        <f t="shared" si="15"/>
        <v>60</v>
      </c>
      <c r="AF11" s="30" t="s">
        <v>210</v>
      </c>
      <c r="AG11" s="43">
        <v>0.12</v>
      </c>
      <c r="AH11" s="43">
        <v>0.14000000000000001</v>
      </c>
      <c r="AI11" s="43">
        <v>0.41499999999999998</v>
      </c>
      <c r="AJ11" s="43">
        <v>0.05</v>
      </c>
    </row>
    <row r="12" spans="2:36">
      <c r="B12" s="17" t="s">
        <v>25</v>
      </c>
      <c r="C12" s="17"/>
      <c r="D12" s="16">
        <v>14</v>
      </c>
      <c r="E12" s="2">
        <v>20</v>
      </c>
      <c r="F12" s="46">
        <f>$AG$12</f>
        <v>0.05</v>
      </c>
      <c r="G12" s="15">
        <f>TRUNC($AD$3*F12)</f>
        <v>775</v>
      </c>
      <c r="H12" s="6">
        <f t="shared" si="4"/>
        <v>55</v>
      </c>
      <c r="I12" s="7">
        <f t="shared" si="5"/>
        <v>18</v>
      </c>
      <c r="J12" s="6">
        <f t="shared" si="0"/>
        <v>27</v>
      </c>
      <c r="K12" s="7">
        <f t="shared" si="6"/>
        <v>9</v>
      </c>
      <c r="L12" s="46">
        <f>$AH$12</f>
        <v>0.115</v>
      </c>
      <c r="M12" s="15">
        <f>TRUNC($AD$3*L12)</f>
        <v>1782</v>
      </c>
      <c r="N12" s="6">
        <f t="shared" si="7"/>
        <v>127</v>
      </c>
      <c r="O12" s="7">
        <f t="shared" si="8"/>
        <v>42</v>
      </c>
      <c r="P12" s="6">
        <f t="shared" si="1"/>
        <v>63</v>
      </c>
      <c r="Q12" s="7">
        <f t="shared" si="9"/>
        <v>21</v>
      </c>
      <c r="R12" s="46">
        <f>$AI$12</f>
        <v>0.05</v>
      </c>
      <c r="S12" s="15">
        <f>TRUNC($AD$3*R12)</f>
        <v>775</v>
      </c>
      <c r="T12" s="6">
        <f t="shared" si="10"/>
        <v>55</v>
      </c>
      <c r="U12" s="7">
        <f t="shared" si="11"/>
        <v>18</v>
      </c>
      <c r="V12" s="6">
        <f t="shared" si="2"/>
        <v>27</v>
      </c>
      <c r="W12" s="7">
        <f t="shared" si="12"/>
        <v>9</v>
      </c>
      <c r="X12" s="46">
        <f>$AJ$12</f>
        <v>0.05</v>
      </c>
      <c r="Y12" s="15">
        <f>TRUNC($AD$3*X12)</f>
        <v>775</v>
      </c>
      <c r="Z12" s="6">
        <f t="shared" si="13"/>
        <v>55</v>
      </c>
      <c r="AA12" s="7">
        <f t="shared" si="14"/>
        <v>18</v>
      </c>
      <c r="AB12" s="6">
        <f t="shared" si="3"/>
        <v>27</v>
      </c>
      <c r="AC12" s="7">
        <f t="shared" si="15"/>
        <v>9</v>
      </c>
      <c r="AF12" s="29" t="s">
        <v>211</v>
      </c>
      <c r="AG12" s="43">
        <v>0.05</v>
      </c>
      <c r="AH12" s="43">
        <v>0.115</v>
      </c>
      <c r="AI12" s="43">
        <v>0.05</v>
      </c>
      <c r="AJ12" s="43">
        <v>0.05</v>
      </c>
    </row>
    <row r="13" spans="2:36">
      <c r="B13" s="17" t="s">
        <v>30</v>
      </c>
      <c r="C13" s="17"/>
      <c r="D13" s="17"/>
      <c r="E13" s="2"/>
      <c r="F13" s="136">
        <f>$AG$13</f>
        <v>500</v>
      </c>
      <c r="G13" s="137"/>
      <c r="H13" s="11" t="s">
        <v>212</v>
      </c>
      <c r="I13" s="12" t="s">
        <v>212</v>
      </c>
      <c r="J13" s="11" t="s">
        <v>212</v>
      </c>
      <c r="K13" s="12" t="s">
        <v>212</v>
      </c>
      <c r="L13" s="136">
        <f>$AG$13</f>
        <v>500</v>
      </c>
      <c r="M13" s="137"/>
      <c r="N13" s="11" t="s">
        <v>212</v>
      </c>
      <c r="O13" s="12" t="s">
        <v>212</v>
      </c>
      <c r="P13" s="11" t="s">
        <v>212</v>
      </c>
      <c r="Q13" s="12" t="s">
        <v>213</v>
      </c>
      <c r="R13" s="136">
        <f>$AG$13</f>
        <v>500</v>
      </c>
      <c r="S13" s="137"/>
      <c r="T13" s="11" t="s">
        <v>212</v>
      </c>
      <c r="U13" s="12" t="s">
        <v>212</v>
      </c>
      <c r="V13" s="11" t="s">
        <v>212</v>
      </c>
      <c r="W13" s="12" t="s">
        <v>213</v>
      </c>
      <c r="X13" s="136">
        <f>$AG$13</f>
        <v>500</v>
      </c>
      <c r="Y13" s="137"/>
      <c r="Z13" s="11" t="s">
        <v>212</v>
      </c>
      <c r="AA13" s="12" t="s">
        <v>213</v>
      </c>
      <c r="AB13" s="11" t="s">
        <v>212</v>
      </c>
      <c r="AC13" s="12" t="s">
        <v>212</v>
      </c>
      <c r="AF13" s="31" t="s">
        <v>214</v>
      </c>
      <c r="AG13" s="150">
        <v>500</v>
      </c>
      <c r="AH13" s="151"/>
      <c r="AI13" s="151"/>
      <c r="AJ13" s="152"/>
    </row>
    <row r="14" spans="2:36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</row>
    <row r="15" spans="2:36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</row>
    <row r="17" spans="2:30">
      <c r="AD17" s="13" t="s">
        <v>215</v>
      </c>
    </row>
    <row r="18" spans="2:30" ht="25.2">
      <c r="B18" s="140" t="s">
        <v>216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">
        <f>(32000-$F28)</f>
        <v>31500</v>
      </c>
    </row>
    <row r="19" spans="2:30" ht="49.2" customHeight="1">
      <c r="B19" s="17"/>
      <c r="C19" s="17"/>
      <c r="D19" s="17"/>
      <c r="E19" s="17"/>
      <c r="F19" s="141" t="s">
        <v>217</v>
      </c>
      <c r="G19" s="142"/>
      <c r="H19" s="142"/>
      <c r="I19" s="142"/>
      <c r="J19" s="142"/>
      <c r="K19" s="143"/>
      <c r="L19" s="144" t="s">
        <v>218</v>
      </c>
      <c r="M19" s="145"/>
      <c r="N19" s="145"/>
      <c r="O19" s="145"/>
      <c r="P19" s="145"/>
      <c r="Q19" s="146"/>
      <c r="R19" s="147" t="s">
        <v>219</v>
      </c>
      <c r="S19" s="148"/>
      <c r="T19" s="148"/>
      <c r="U19" s="148"/>
      <c r="V19" s="148"/>
      <c r="W19" s="149"/>
      <c r="X19" s="162" t="s">
        <v>196</v>
      </c>
      <c r="Y19" s="163"/>
      <c r="Z19" s="163"/>
      <c r="AA19" s="163"/>
      <c r="AB19" s="163"/>
      <c r="AC19" s="164"/>
    </row>
    <row r="20" spans="2:30" ht="57.6">
      <c r="B20" s="17"/>
      <c r="C20" s="17"/>
      <c r="D20" s="2" t="s">
        <v>220</v>
      </c>
      <c r="E20" s="2" t="s">
        <v>221</v>
      </c>
      <c r="F20" s="2" t="s">
        <v>198</v>
      </c>
      <c r="G20" s="2" t="s">
        <v>199</v>
      </c>
      <c r="H20" s="138" t="s">
        <v>222</v>
      </c>
      <c r="I20" s="139"/>
      <c r="J20" s="138" t="s">
        <v>201</v>
      </c>
      <c r="K20" s="139"/>
      <c r="L20" s="2" t="s">
        <v>223</v>
      </c>
      <c r="M20" s="2" t="s">
        <v>224</v>
      </c>
      <c r="N20" s="138" t="s">
        <v>200</v>
      </c>
      <c r="O20" s="139"/>
      <c r="P20" s="138" t="s">
        <v>201</v>
      </c>
      <c r="Q20" s="139"/>
      <c r="R20" s="2" t="s">
        <v>198</v>
      </c>
      <c r="S20" s="2" t="s">
        <v>199</v>
      </c>
      <c r="T20" s="138" t="s">
        <v>222</v>
      </c>
      <c r="U20" s="139"/>
      <c r="V20" s="138" t="s">
        <v>37</v>
      </c>
      <c r="W20" s="139"/>
      <c r="X20" s="2" t="s">
        <v>198</v>
      </c>
      <c r="Y20" s="2" t="s">
        <v>199</v>
      </c>
      <c r="Z20" s="138" t="s">
        <v>200</v>
      </c>
      <c r="AA20" s="139"/>
      <c r="AB20" s="138" t="s">
        <v>225</v>
      </c>
      <c r="AC20" s="139"/>
    </row>
    <row r="21" spans="2:30">
      <c r="B21" s="17"/>
      <c r="C21" s="17"/>
      <c r="D21" s="16"/>
      <c r="E21" s="2"/>
      <c r="F21" s="16"/>
      <c r="G21" s="16"/>
      <c r="H21" s="16" t="s">
        <v>203</v>
      </c>
      <c r="I21" s="2" t="s">
        <v>226</v>
      </c>
      <c r="J21" s="16" t="s">
        <v>227</v>
      </c>
      <c r="K21" s="2" t="s">
        <v>226</v>
      </c>
      <c r="L21" s="16"/>
      <c r="M21" s="16"/>
      <c r="N21" s="16" t="s">
        <v>203</v>
      </c>
      <c r="O21" s="2" t="s">
        <v>226</v>
      </c>
      <c r="P21" s="16" t="s">
        <v>227</v>
      </c>
      <c r="Q21" s="2" t="s">
        <v>204</v>
      </c>
      <c r="R21" s="16"/>
      <c r="S21" s="16"/>
      <c r="T21" s="16" t="s">
        <v>227</v>
      </c>
      <c r="U21" s="2" t="s">
        <v>226</v>
      </c>
      <c r="V21" s="16" t="s">
        <v>227</v>
      </c>
      <c r="W21" s="2" t="s">
        <v>226</v>
      </c>
      <c r="X21" s="16"/>
      <c r="Y21" s="16"/>
      <c r="Z21" s="16" t="s">
        <v>227</v>
      </c>
      <c r="AA21" s="2" t="s">
        <v>204</v>
      </c>
      <c r="AB21" s="16" t="s">
        <v>227</v>
      </c>
      <c r="AC21" s="2" t="s">
        <v>204</v>
      </c>
    </row>
    <row r="22" spans="2:30">
      <c r="B22" s="17" t="s">
        <v>27</v>
      </c>
      <c r="C22" s="17"/>
      <c r="D22" s="16">
        <v>80</v>
      </c>
      <c r="E22" s="2">
        <v>60</v>
      </c>
      <c r="F22" s="46">
        <f>$AG$7</f>
        <v>0.625</v>
      </c>
      <c r="G22" s="15">
        <f>TRUNC($AD$18*F22)</f>
        <v>19687</v>
      </c>
      <c r="H22" s="6">
        <f>TRUNC(G22/$D22)</f>
        <v>246</v>
      </c>
      <c r="I22" s="7">
        <f>TRUNC(H22*$E22/60)</f>
        <v>246</v>
      </c>
      <c r="J22" s="6">
        <f t="shared" ref="J22:J27" si="16">TRUNC(H22/2)</f>
        <v>123</v>
      </c>
      <c r="K22" s="7">
        <f>TRUNC(J22*$E22/60)</f>
        <v>123</v>
      </c>
      <c r="L22" s="46">
        <f>$AH$7</f>
        <v>0.45</v>
      </c>
      <c r="M22" s="15">
        <f>TRUNC($AD$18*L22)</f>
        <v>14175</v>
      </c>
      <c r="N22" s="6">
        <f>TRUNC(M22/$D22)</f>
        <v>177</v>
      </c>
      <c r="O22" s="7">
        <f>TRUNC(N22*$E22/60)</f>
        <v>177</v>
      </c>
      <c r="P22" s="6">
        <f t="shared" ref="P22:P27" si="17">TRUNC(N22/2)</f>
        <v>88</v>
      </c>
      <c r="Q22" s="7">
        <f>TRUNC(P22*$E22/60)</f>
        <v>88</v>
      </c>
      <c r="R22" s="46">
        <f>$AI$7</f>
        <v>0.35</v>
      </c>
      <c r="S22" s="15">
        <f>TRUNC($AD$18*R22)</f>
        <v>11025</v>
      </c>
      <c r="T22" s="6">
        <f>TRUNC(S22/$D22)</f>
        <v>137</v>
      </c>
      <c r="U22" s="7">
        <f>TRUNC(T22*$E22/60)</f>
        <v>137</v>
      </c>
      <c r="V22" s="6">
        <f t="shared" ref="V22:V27" si="18">TRUNC(T22/2)</f>
        <v>68</v>
      </c>
      <c r="W22" s="7">
        <f>TRUNC(V22*$E22/60)</f>
        <v>68</v>
      </c>
      <c r="X22" s="46">
        <f>$AJ$7</f>
        <v>0.35</v>
      </c>
      <c r="Y22" s="15">
        <f>TRUNC($AD$18*X22)</f>
        <v>11025</v>
      </c>
      <c r="Z22" s="6">
        <f>TRUNC(Y22/$D22)</f>
        <v>137</v>
      </c>
      <c r="AA22" s="7">
        <f>TRUNC(Z22*$E22/60)</f>
        <v>137</v>
      </c>
      <c r="AB22" s="6">
        <f t="shared" ref="AB22:AB27" si="19">TRUNC(Z22/2)</f>
        <v>68</v>
      </c>
      <c r="AC22" s="7">
        <f>TRUNC(AB22*$E22/60)</f>
        <v>68</v>
      </c>
    </row>
    <row r="23" spans="2:30">
      <c r="B23" s="17" t="s">
        <v>28</v>
      </c>
      <c r="C23" s="17"/>
      <c r="D23" s="16">
        <v>26</v>
      </c>
      <c r="E23" s="2">
        <v>20</v>
      </c>
      <c r="F23" s="46">
        <f>$AG$8</f>
        <v>0.12</v>
      </c>
      <c r="G23" s="15">
        <f t="shared" ref="G23:G27" si="20">TRUNC($AD$18*F23)</f>
        <v>3780</v>
      </c>
      <c r="H23" s="6">
        <f t="shared" ref="H23:H27" si="21">TRUNC(G23/$D23)</f>
        <v>145</v>
      </c>
      <c r="I23" s="7">
        <f t="shared" ref="I23:I27" si="22">TRUNC(H23*$E23/60)</f>
        <v>48</v>
      </c>
      <c r="J23" s="6">
        <f t="shared" si="16"/>
        <v>72</v>
      </c>
      <c r="K23" s="7">
        <f t="shared" ref="K23:K27" si="23">TRUNC(J23*$E23/60)</f>
        <v>24</v>
      </c>
      <c r="L23" s="46">
        <f>$AH$8</f>
        <v>0.21</v>
      </c>
      <c r="M23" s="15">
        <f t="shared" ref="M23:M27" si="24">TRUNC($AD$18*L23)</f>
        <v>6615</v>
      </c>
      <c r="N23" s="6">
        <f t="shared" ref="N23:N27" si="25">TRUNC(M23/$D23)</f>
        <v>254</v>
      </c>
      <c r="O23" s="7">
        <f t="shared" ref="O23:O27" si="26">TRUNC(N23*$E23/60)</f>
        <v>84</v>
      </c>
      <c r="P23" s="6">
        <f t="shared" si="17"/>
        <v>127</v>
      </c>
      <c r="Q23" s="7">
        <f t="shared" ref="Q23:Q27" si="27">TRUNC(P23*$E23/60)</f>
        <v>42</v>
      </c>
      <c r="R23" s="46">
        <f>$AI$8</f>
        <v>0.1</v>
      </c>
      <c r="S23" s="15">
        <f t="shared" ref="S23:S27" si="28">TRUNC($AD$18*R23)</f>
        <v>3150</v>
      </c>
      <c r="T23" s="6">
        <f t="shared" ref="T23:T27" si="29">TRUNC(S23/$D23)</f>
        <v>121</v>
      </c>
      <c r="U23" s="7">
        <f t="shared" ref="U23:U27" si="30">TRUNC(T23*$E23/60)</f>
        <v>40</v>
      </c>
      <c r="V23" s="6">
        <f t="shared" si="18"/>
        <v>60</v>
      </c>
      <c r="W23" s="7">
        <f t="shared" ref="W23:W27" si="31">TRUNC(V23*$E23/60)</f>
        <v>20</v>
      </c>
      <c r="X23" s="46">
        <f>$AJ$8</f>
        <v>0.15</v>
      </c>
      <c r="Y23" s="15">
        <f t="shared" ref="Y23:Y27" si="32">TRUNC($AD$18*X23)</f>
        <v>4725</v>
      </c>
      <c r="Z23" s="6">
        <f t="shared" ref="Z23:Z27" si="33">TRUNC(Y23/$D23)</f>
        <v>181</v>
      </c>
      <c r="AA23" s="7">
        <f t="shared" ref="AA23:AA27" si="34">TRUNC(Z23*$E23/60)</f>
        <v>60</v>
      </c>
      <c r="AB23" s="6">
        <f t="shared" si="19"/>
        <v>90</v>
      </c>
      <c r="AC23" s="7">
        <f t="shared" ref="AC23:AC27" si="35">TRUNC(AB23*$E23/60)</f>
        <v>30</v>
      </c>
    </row>
    <row r="24" spans="2:30">
      <c r="B24" s="17" t="s">
        <v>29</v>
      </c>
      <c r="C24" s="17"/>
      <c r="D24" s="16">
        <v>80</v>
      </c>
      <c r="E24" s="2">
        <v>60</v>
      </c>
      <c r="F24" s="46">
        <f>$AG$9</f>
        <v>8.5000000000000006E-2</v>
      </c>
      <c r="G24" s="15">
        <f t="shared" si="20"/>
        <v>2677</v>
      </c>
      <c r="H24" s="6">
        <f t="shared" si="21"/>
        <v>33</v>
      </c>
      <c r="I24" s="7">
        <f t="shared" si="22"/>
        <v>33</v>
      </c>
      <c r="J24" s="6">
        <f t="shared" si="16"/>
        <v>16</v>
      </c>
      <c r="K24" s="7">
        <f t="shared" si="23"/>
        <v>16</v>
      </c>
      <c r="L24" s="46">
        <f>$AH$9</f>
        <v>8.5000000000000006E-2</v>
      </c>
      <c r="M24" s="15">
        <f t="shared" si="24"/>
        <v>2677</v>
      </c>
      <c r="N24" s="6">
        <f t="shared" si="25"/>
        <v>33</v>
      </c>
      <c r="O24" s="7">
        <f t="shared" si="26"/>
        <v>33</v>
      </c>
      <c r="P24" s="6">
        <f t="shared" si="17"/>
        <v>16</v>
      </c>
      <c r="Q24" s="7">
        <f t="shared" si="27"/>
        <v>16</v>
      </c>
      <c r="R24" s="46">
        <f>$AI$9</f>
        <v>8.5000000000000006E-2</v>
      </c>
      <c r="S24" s="15">
        <f t="shared" si="28"/>
        <v>2677</v>
      </c>
      <c r="T24" s="6">
        <f t="shared" si="29"/>
        <v>33</v>
      </c>
      <c r="U24" s="7">
        <f t="shared" si="30"/>
        <v>33</v>
      </c>
      <c r="V24" s="6">
        <f t="shared" si="18"/>
        <v>16</v>
      </c>
      <c r="W24" s="7">
        <f t="shared" si="31"/>
        <v>16</v>
      </c>
      <c r="X24" s="46">
        <f>$AJ$9</f>
        <v>0.4</v>
      </c>
      <c r="Y24" s="15">
        <f t="shared" si="32"/>
        <v>12600</v>
      </c>
      <c r="Z24" s="6">
        <f t="shared" si="33"/>
        <v>157</v>
      </c>
      <c r="AA24" s="7">
        <f t="shared" si="34"/>
        <v>157</v>
      </c>
      <c r="AB24" s="6">
        <f t="shared" si="19"/>
        <v>78</v>
      </c>
      <c r="AC24" s="7">
        <f t="shared" si="35"/>
        <v>78</v>
      </c>
    </row>
    <row r="25" spans="2:30">
      <c r="B25" s="17" t="s">
        <v>24</v>
      </c>
      <c r="C25" s="17"/>
      <c r="D25" s="16">
        <v>14</v>
      </c>
      <c r="E25" s="2">
        <v>20</v>
      </c>
      <c r="F25" s="234">
        <f>$AG$10</f>
        <v>0.12</v>
      </c>
      <c r="G25" s="235">
        <f t="shared" si="20"/>
        <v>3780</v>
      </c>
      <c r="H25" s="6">
        <f t="shared" si="21"/>
        <v>270</v>
      </c>
      <c r="I25" s="7">
        <f t="shared" si="22"/>
        <v>90</v>
      </c>
      <c r="J25" s="6">
        <f t="shared" si="16"/>
        <v>135</v>
      </c>
      <c r="K25" s="7">
        <f t="shared" si="23"/>
        <v>45</v>
      </c>
      <c r="L25" s="234">
        <f>$AH$10</f>
        <v>0.14000000000000001</v>
      </c>
      <c r="M25" s="235">
        <f t="shared" si="24"/>
        <v>4410</v>
      </c>
      <c r="N25" s="6">
        <f t="shared" si="25"/>
        <v>315</v>
      </c>
      <c r="O25" s="7">
        <f t="shared" si="26"/>
        <v>105</v>
      </c>
      <c r="P25" s="6">
        <f t="shared" si="17"/>
        <v>157</v>
      </c>
      <c r="Q25" s="7">
        <f t="shared" si="27"/>
        <v>52</v>
      </c>
      <c r="R25" s="234">
        <f>$AI$10</f>
        <v>0.41499999999999998</v>
      </c>
      <c r="S25" s="235">
        <f t="shared" si="28"/>
        <v>13072</v>
      </c>
      <c r="T25" s="6">
        <f t="shared" si="29"/>
        <v>933</v>
      </c>
      <c r="U25" s="7">
        <f t="shared" si="30"/>
        <v>311</v>
      </c>
      <c r="V25" s="6">
        <f t="shared" si="18"/>
        <v>466</v>
      </c>
      <c r="W25" s="7">
        <f t="shared" si="31"/>
        <v>155</v>
      </c>
      <c r="X25" s="234">
        <f>$AJ$10</f>
        <v>0.05</v>
      </c>
      <c r="Y25" s="235">
        <f t="shared" si="32"/>
        <v>1575</v>
      </c>
      <c r="Z25" s="6">
        <f t="shared" si="33"/>
        <v>112</v>
      </c>
      <c r="AA25" s="7">
        <f t="shared" si="34"/>
        <v>37</v>
      </c>
      <c r="AB25" s="6">
        <f t="shared" si="19"/>
        <v>56</v>
      </c>
      <c r="AC25" s="7">
        <f t="shared" si="35"/>
        <v>18</v>
      </c>
    </row>
    <row r="26" spans="2:30">
      <c r="B26" s="17" t="s">
        <v>209</v>
      </c>
      <c r="C26" s="17"/>
      <c r="D26" s="16">
        <v>60</v>
      </c>
      <c r="E26" s="2">
        <v>600</v>
      </c>
      <c r="F26" s="236"/>
      <c r="G26" s="237"/>
      <c r="H26" s="6">
        <f>TRUNC(G25/$D26)</f>
        <v>63</v>
      </c>
      <c r="I26" s="7">
        <f t="shared" si="22"/>
        <v>630</v>
      </c>
      <c r="J26" s="6">
        <f t="shared" si="16"/>
        <v>31</v>
      </c>
      <c r="K26" s="7">
        <f t="shared" si="23"/>
        <v>310</v>
      </c>
      <c r="L26" s="236"/>
      <c r="M26" s="237"/>
      <c r="N26" s="6">
        <f>TRUNC(M25/$D26)</f>
        <v>73</v>
      </c>
      <c r="O26" s="7">
        <f t="shared" si="26"/>
        <v>730</v>
      </c>
      <c r="P26" s="6">
        <f t="shared" si="17"/>
        <v>36</v>
      </c>
      <c r="Q26" s="7">
        <f t="shared" si="27"/>
        <v>360</v>
      </c>
      <c r="R26" s="236"/>
      <c r="S26" s="237"/>
      <c r="T26" s="6">
        <f>TRUNC(S25/$D26)</f>
        <v>217</v>
      </c>
      <c r="U26" s="7">
        <f t="shared" si="30"/>
        <v>2170</v>
      </c>
      <c r="V26" s="6">
        <f t="shared" si="18"/>
        <v>108</v>
      </c>
      <c r="W26" s="7">
        <f t="shared" si="31"/>
        <v>1080</v>
      </c>
      <c r="X26" s="236"/>
      <c r="Y26" s="237"/>
      <c r="Z26" s="6">
        <f>TRUNC(Y25/$D26)</f>
        <v>26</v>
      </c>
      <c r="AA26" s="7">
        <f t="shared" si="34"/>
        <v>260</v>
      </c>
      <c r="AB26" s="6">
        <f t="shared" si="19"/>
        <v>13</v>
      </c>
      <c r="AC26" s="7">
        <f t="shared" si="35"/>
        <v>130</v>
      </c>
    </row>
    <row r="27" spans="2:30">
      <c r="B27" s="17" t="s">
        <v>25</v>
      </c>
      <c r="C27" s="17"/>
      <c r="D27" s="16">
        <v>14</v>
      </c>
      <c r="E27" s="2">
        <v>20</v>
      </c>
      <c r="F27" s="46">
        <f>$AG$12</f>
        <v>0.05</v>
      </c>
      <c r="G27" s="15">
        <f t="shared" si="20"/>
        <v>1575</v>
      </c>
      <c r="H27" s="6">
        <f t="shared" si="21"/>
        <v>112</v>
      </c>
      <c r="I27" s="7">
        <f t="shared" si="22"/>
        <v>37</v>
      </c>
      <c r="J27" s="6">
        <f t="shared" si="16"/>
        <v>56</v>
      </c>
      <c r="K27" s="7">
        <f t="shared" si="23"/>
        <v>18</v>
      </c>
      <c r="L27" s="46">
        <f>$AH$12</f>
        <v>0.115</v>
      </c>
      <c r="M27" s="15">
        <f t="shared" si="24"/>
        <v>3622</v>
      </c>
      <c r="N27" s="6">
        <f t="shared" si="25"/>
        <v>258</v>
      </c>
      <c r="O27" s="7">
        <f t="shared" si="26"/>
        <v>86</v>
      </c>
      <c r="P27" s="6">
        <f t="shared" si="17"/>
        <v>129</v>
      </c>
      <c r="Q27" s="7">
        <f t="shared" si="27"/>
        <v>43</v>
      </c>
      <c r="R27" s="46">
        <f>$AI$12</f>
        <v>0.05</v>
      </c>
      <c r="S27" s="15">
        <f t="shared" si="28"/>
        <v>1575</v>
      </c>
      <c r="T27" s="6">
        <f t="shared" si="29"/>
        <v>112</v>
      </c>
      <c r="U27" s="7">
        <f t="shared" si="30"/>
        <v>37</v>
      </c>
      <c r="V27" s="6">
        <f t="shared" si="18"/>
        <v>56</v>
      </c>
      <c r="W27" s="7">
        <f t="shared" si="31"/>
        <v>18</v>
      </c>
      <c r="X27" s="46">
        <f>$AJ$10</f>
        <v>0.05</v>
      </c>
      <c r="Y27" s="15">
        <f t="shared" si="32"/>
        <v>1575</v>
      </c>
      <c r="Z27" s="6">
        <f t="shared" si="33"/>
        <v>112</v>
      </c>
      <c r="AA27" s="7">
        <f t="shared" si="34"/>
        <v>37</v>
      </c>
      <c r="AB27" s="6">
        <f t="shared" si="19"/>
        <v>56</v>
      </c>
      <c r="AC27" s="7">
        <f t="shared" si="35"/>
        <v>18</v>
      </c>
    </row>
    <row r="28" spans="2:30">
      <c r="B28" s="17" t="s">
        <v>30</v>
      </c>
      <c r="C28" s="17"/>
      <c r="D28" s="17"/>
      <c r="E28" s="2"/>
      <c r="F28" s="136">
        <f>$AG$13</f>
        <v>500</v>
      </c>
      <c r="G28" s="137"/>
      <c r="H28" s="11" t="s">
        <v>2</v>
      </c>
      <c r="I28" s="12" t="s">
        <v>2</v>
      </c>
      <c r="J28" s="11" t="s">
        <v>2</v>
      </c>
      <c r="K28" s="12" t="s">
        <v>2</v>
      </c>
      <c r="L28" s="136">
        <f>$AG$13</f>
        <v>500</v>
      </c>
      <c r="M28" s="137"/>
      <c r="N28" s="11" t="s">
        <v>2</v>
      </c>
      <c r="O28" s="12" t="s">
        <v>213</v>
      </c>
      <c r="P28" s="11" t="s">
        <v>2</v>
      </c>
      <c r="Q28" s="12" t="s">
        <v>2</v>
      </c>
      <c r="R28" s="136">
        <f>$AG$13</f>
        <v>500</v>
      </c>
      <c r="S28" s="137"/>
      <c r="T28" s="11" t="s">
        <v>2</v>
      </c>
      <c r="U28" s="12" t="s">
        <v>213</v>
      </c>
      <c r="V28" s="11" t="s">
        <v>2</v>
      </c>
      <c r="W28" s="12" t="s">
        <v>213</v>
      </c>
      <c r="X28" s="136">
        <f>$AG$13</f>
        <v>500</v>
      </c>
      <c r="Y28" s="137"/>
      <c r="Z28" s="11" t="s">
        <v>2</v>
      </c>
      <c r="AA28" s="12" t="s">
        <v>2</v>
      </c>
      <c r="AB28" s="11" t="s">
        <v>213</v>
      </c>
      <c r="AC28" s="12" t="s">
        <v>213</v>
      </c>
    </row>
    <row r="32" spans="2:30">
      <c r="AD32" s="13" t="s">
        <v>215</v>
      </c>
    </row>
    <row r="33" spans="2:30" ht="25.2">
      <c r="B33" s="140" t="s">
        <v>228</v>
      </c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">
        <f>(64000-$F43)</f>
        <v>63500</v>
      </c>
    </row>
    <row r="34" spans="2:30" ht="51" customHeight="1">
      <c r="B34" s="17"/>
      <c r="C34" s="17"/>
      <c r="D34" s="17"/>
      <c r="E34" s="17"/>
      <c r="F34" s="141" t="s">
        <v>22</v>
      </c>
      <c r="G34" s="142"/>
      <c r="H34" s="142"/>
      <c r="I34" s="142"/>
      <c r="J34" s="142"/>
      <c r="K34" s="143"/>
      <c r="L34" s="144" t="s">
        <v>218</v>
      </c>
      <c r="M34" s="145"/>
      <c r="N34" s="145"/>
      <c r="O34" s="145"/>
      <c r="P34" s="145"/>
      <c r="Q34" s="146"/>
      <c r="R34" s="147" t="s">
        <v>12</v>
      </c>
      <c r="S34" s="148"/>
      <c r="T34" s="148"/>
      <c r="U34" s="148"/>
      <c r="V34" s="148"/>
      <c r="W34" s="149"/>
      <c r="X34" s="162" t="s">
        <v>229</v>
      </c>
      <c r="Y34" s="163"/>
      <c r="Z34" s="163"/>
      <c r="AA34" s="163"/>
      <c r="AB34" s="163"/>
      <c r="AC34" s="164"/>
    </row>
    <row r="35" spans="2:30" ht="57.6">
      <c r="B35" s="17"/>
      <c r="C35" s="17"/>
      <c r="D35" s="2" t="s">
        <v>43</v>
      </c>
      <c r="E35" s="2" t="s">
        <v>44</v>
      </c>
      <c r="F35" s="2" t="s">
        <v>34</v>
      </c>
      <c r="G35" s="2" t="s">
        <v>224</v>
      </c>
      <c r="H35" s="138" t="s">
        <v>222</v>
      </c>
      <c r="I35" s="139"/>
      <c r="J35" s="138" t="s">
        <v>37</v>
      </c>
      <c r="K35" s="139"/>
      <c r="L35" s="2" t="s">
        <v>34</v>
      </c>
      <c r="M35" s="2" t="s">
        <v>35</v>
      </c>
      <c r="N35" s="138" t="s">
        <v>222</v>
      </c>
      <c r="O35" s="139"/>
      <c r="P35" s="138" t="s">
        <v>37</v>
      </c>
      <c r="Q35" s="139"/>
      <c r="R35" s="2" t="s">
        <v>223</v>
      </c>
      <c r="S35" s="2" t="s">
        <v>224</v>
      </c>
      <c r="T35" s="138" t="s">
        <v>222</v>
      </c>
      <c r="U35" s="139"/>
      <c r="V35" s="138" t="s">
        <v>225</v>
      </c>
      <c r="W35" s="139"/>
      <c r="X35" s="2" t="s">
        <v>223</v>
      </c>
      <c r="Y35" s="2" t="s">
        <v>224</v>
      </c>
      <c r="Z35" s="138" t="s">
        <v>45</v>
      </c>
      <c r="AA35" s="139"/>
      <c r="AB35" s="138" t="s">
        <v>225</v>
      </c>
      <c r="AC35" s="139"/>
    </row>
    <row r="36" spans="2:30">
      <c r="B36" s="17"/>
      <c r="C36" s="17"/>
      <c r="D36" s="16"/>
      <c r="E36" s="2"/>
      <c r="F36" s="16"/>
      <c r="G36" s="16"/>
      <c r="H36" s="16" t="s">
        <v>38</v>
      </c>
      <c r="I36" s="2" t="s">
        <v>226</v>
      </c>
      <c r="J36" s="16" t="s">
        <v>227</v>
      </c>
      <c r="K36" s="2" t="s">
        <v>39</v>
      </c>
      <c r="L36" s="16"/>
      <c r="M36" s="16"/>
      <c r="N36" s="16" t="s">
        <v>227</v>
      </c>
      <c r="O36" s="2" t="s">
        <v>226</v>
      </c>
      <c r="P36" s="16" t="s">
        <v>227</v>
      </c>
      <c r="Q36" s="2" t="s">
        <v>39</v>
      </c>
      <c r="R36" s="16"/>
      <c r="S36" s="16"/>
      <c r="T36" s="16" t="s">
        <v>227</v>
      </c>
      <c r="U36" s="2" t="s">
        <v>39</v>
      </c>
      <c r="V36" s="16" t="s">
        <v>227</v>
      </c>
      <c r="W36" s="2" t="s">
        <v>39</v>
      </c>
      <c r="X36" s="16"/>
      <c r="Y36" s="16"/>
      <c r="Z36" s="16" t="s">
        <v>38</v>
      </c>
      <c r="AA36" s="2" t="s">
        <v>226</v>
      </c>
      <c r="AB36" s="16" t="s">
        <v>227</v>
      </c>
      <c r="AC36" s="2" t="s">
        <v>226</v>
      </c>
    </row>
    <row r="37" spans="2:30">
      <c r="B37" s="17" t="s">
        <v>27</v>
      </c>
      <c r="C37" s="17"/>
      <c r="D37" s="16">
        <v>80</v>
      </c>
      <c r="E37" s="2">
        <v>60</v>
      </c>
      <c r="F37" s="46">
        <f>$AG$7</f>
        <v>0.625</v>
      </c>
      <c r="G37" s="15">
        <f>TRUNC($AD$33*F37)</f>
        <v>39687</v>
      </c>
      <c r="H37" s="6">
        <f>TRUNC(G37/$D37)</f>
        <v>496</v>
      </c>
      <c r="I37" s="7">
        <f>TRUNC(H37*$E37/60)</f>
        <v>496</v>
      </c>
      <c r="J37" s="6">
        <f t="shared" ref="J37:J42" si="36">TRUNC(H37/2)</f>
        <v>248</v>
      </c>
      <c r="K37" s="7">
        <f>TRUNC(J37*$E37/60)</f>
        <v>248</v>
      </c>
      <c r="L37" s="46">
        <f>$AH$7</f>
        <v>0.45</v>
      </c>
      <c r="M37" s="15">
        <f>TRUNC($AD$33*L37)</f>
        <v>28575</v>
      </c>
      <c r="N37" s="6">
        <f>TRUNC(M37/$D37)</f>
        <v>357</v>
      </c>
      <c r="O37" s="7">
        <f>TRUNC(N37*$E37/60)</f>
        <v>357</v>
      </c>
      <c r="P37" s="6">
        <f t="shared" ref="P37:P42" si="37">TRUNC(N37/2)</f>
        <v>178</v>
      </c>
      <c r="Q37" s="7">
        <f>TRUNC(P37*$E37/60)</f>
        <v>178</v>
      </c>
      <c r="R37" s="46">
        <f>$AI$7</f>
        <v>0.35</v>
      </c>
      <c r="S37" s="15">
        <f>TRUNC($AD$33*R37)</f>
        <v>22225</v>
      </c>
      <c r="T37" s="6">
        <f>TRUNC(S37/$D37)</f>
        <v>277</v>
      </c>
      <c r="U37" s="7">
        <f>TRUNC(T37*$E37/60)</f>
        <v>277</v>
      </c>
      <c r="V37" s="6">
        <f t="shared" ref="V37:V42" si="38">TRUNC(T37/2)</f>
        <v>138</v>
      </c>
      <c r="W37" s="7">
        <f>TRUNC(V37*$E37/60)</f>
        <v>138</v>
      </c>
      <c r="X37" s="46">
        <f>$AJ$7</f>
        <v>0.35</v>
      </c>
      <c r="Y37" s="15">
        <f>TRUNC($AD$33*X37)</f>
        <v>22225</v>
      </c>
      <c r="Z37" s="6">
        <f>TRUNC(Y37/$D37)</f>
        <v>277</v>
      </c>
      <c r="AA37" s="7">
        <f>TRUNC(Z37*$E37/60)</f>
        <v>277</v>
      </c>
      <c r="AB37" s="6">
        <f t="shared" ref="AB37:AB42" si="39">TRUNC(Z37/2)</f>
        <v>138</v>
      </c>
      <c r="AC37" s="7">
        <f>TRUNC(AB37*$E37/60)</f>
        <v>138</v>
      </c>
    </row>
    <row r="38" spans="2:30">
      <c r="B38" s="17" t="s">
        <v>28</v>
      </c>
      <c r="C38" s="17"/>
      <c r="D38" s="16">
        <v>26</v>
      </c>
      <c r="E38" s="2">
        <v>20</v>
      </c>
      <c r="F38" s="46">
        <f>$AG$8</f>
        <v>0.12</v>
      </c>
      <c r="G38" s="15">
        <f t="shared" ref="G38:G42" si="40">TRUNC($AD$33*F38)</f>
        <v>7620</v>
      </c>
      <c r="H38" s="6">
        <f t="shared" ref="H38:H42" si="41">TRUNC(G38/$D38)</f>
        <v>293</v>
      </c>
      <c r="I38" s="7">
        <f t="shared" ref="I38:I42" si="42">TRUNC(H38*$E38/60)</f>
        <v>97</v>
      </c>
      <c r="J38" s="6">
        <f t="shared" si="36"/>
        <v>146</v>
      </c>
      <c r="K38" s="7">
        <f t="shared" ref="K38:K42" si="43">TRUNC(J38*$E38/60)</f>
        <v>48</v>
      </c>
      <c r="L38" s="46">
        <f>$AH$8</f>
        <v>0.21</v>
      </c>
      <c r="M38" s="15">
        <f t="shared" ref="M38:M42" si="44">TRUNC($AD$33*L38)</f>
        <v>13335</v>
      </c>
      <c r="N38" s="6">
        <f t="shared" ref="N38:N42" si="45">TRUNC(M38/$D38)</f>
        <v>512</v>
      </c>
      <c r="O38" s="7">
        <f t="shared" ref="O38:O42" si="46">TRUNC(N38*$E38/60)</f>
        <v>170</v>
      </c>
      <c r="P38" s="6">
        <f t="shared" si="37"/>
        <v>256</v>
      </c>
      <c r="Q38" s="7">
        <f t="shared" ref="Q38:Q42" si="47">TRUNC(P38*$E38/60)</f>
        <v>85</v>
      </c>
      <c r="R38" s="46">
        <f>$AI$8</f>
        <v>0.1</v>
      </c>
      <c r="S38" s="15">
        <f t="shared" ref="S38:S42" si="48">TRUNC($AD$33*R38)</f>
        <v>6350</v>
      </c>
      <c r="T38" s="6">
        <f t="shared" ref="T38:T42" si="49">TRUNC(S38/$D38)</f>
        <v>244</v>
      </c>
      <c r="U38" s="7">
        <f t="shared" ref="U38:U42" si="50">TRUNC(T38*$E38/60)</f>
        <v>81</v>
      </c>
      <c r="V38" s="6">
        <f t="shared" si="38"/>
        <v>122</v>
      </c>
      <c r="W38" s="7">
        <f t="shared" ref="W38:W42" si="51">TRUNC(V38*$E38/60)</f>
        <v>40</v>
      </c>
      <c r="X38" s="46">
        <f>$AJ$8</f>
        <v>0.15</v>
      </c>
      <c r="Y38" s="15">
        <f t="shared" ref="Y38:Y42" si="52">TRUNC($AD$33*X38)</f>
        <v>9525</v>
      </c>
      <c r="Z38" s="6">
        <f t="shared" ref="Z38:Z42" si="53">TRUNC(Y38/$D38)</f>
        <v>366</v>
      </c>
      <c r="AA38" s="7">
        <f t="shared" ref="AA38:AA42" si="54">TRUNC(Z38*$E38/60)</f>
        <v>122</v>
      </c>
      <c r="AB38" s="6">
        <f t="shared" si="39"/>
        <v>183</v>
      </c>
      <c r="AC38" s="7">
        <f t="shared" ref="AC38:AC42" si="55">TRUNC(AB38*$E38/60)</f>
        <v>61</v>
      </c>
    </row>
    <row r="39" spans="2:30">
      <c r="B39" s="17" t="s">
        <v>29</v>
      </c>
      <c r="C39" s="17"/>
      <c r="D39" s="16">
        <v>80</v>
      </c>
      <c r="E39" s="2">
        <v>60</v>
      </c>
      <c r="F39" s="46">
        <f>$AG$9</f>
        <v>8.5000000000000006E-2</v>
      </c>
      <c r="G39" s="15">
        <f t="shared" si="40"/>
        <v>5397</v>
      </c>
      <c r="H39" s="6">
        <f t="shared" si="41"/>
        <v>67</v>
      </c>
      <c r="I39" s="7">
        <f t="shared" si="42"/>
        <v>67</v>
      </c>
      <c r="J39" s="6">
        <f t="shared" si="36"/>
        <v>33</v>
      </c>
      <c r="K39" s="7">
        <f t="shared" si="43"/>
        <v>33</v>
      </c>
      <c r="L39" s="46">
        <f>$AH$9</f>
        <v>8.5000000000000006E-2</v>
      </c>
      <c r="M39" s="15">
        <f t="shared" si="44"/>
        <v>5397</v>
      </c>
      <c r="N39" s="6">
        <f t="shared" si="45"/>
        <v>67</v>
      </c>
      <c r="O39" s="7">
        <f t="shared" si="46"/>
        <v>67</v>
      </c>
      <c r="P39" s="6">
        <f t="shared" si="37"/>
        <v>33</v>
      </c>
      <c r="Q39" s="7">
        <f t="shared" si="47"/>
        <v>33</v>
      </c>
      <c r="R39" s="46">
        <f>$AI$9</f>
        <v>8.5000000000000006E-2</v>
      </c>
      <c r="S39" s="15">
        <f t="shared" si="48"/>
        <v>5397</v>
      </c>
      <c r="T39" s="6">
        <f t="shared" si="49"/>
        <v>67</v>
      </c>
      <c r="U39" s="7">
        <f t="shared" si="50"/>
        <v>67</v>
      </c>
      <c r="V39" s="6">
        <f t="shared" si="38"/>
        <v>33</v>
      </c>
      <c r="W39" s="7">
        <f t="shared" si="51"/>
        <v>33</v>
      </c>
      <c r="X39" s="46">
        <f>$AJ$9</f>
        <v>0.4</v>
      </c>
      <c r="Y39" s="15">
        <f t="shared" si="52"/>
        <v>25400</v>
      </c>
      <c r="Z39" s="6">
        <f t="shared" si="53"/>
        <v>317</v>
      </c>
      <c r="AA39" s="7">
        <f t="shared" si="54"/>
        <v>317</v>
      </c>
      <c r="AB39" s="6">
        <f t="shared" si="39"/>
        <v>158</v>
      </c>
      <c r="AC39" s="7">
        <f t="shared" si="55"/>
        <v>158</v>
      </c>
    </row>
    <row r="40" spans="2:30">
      <c r="B40" s="17" t="s">
        <v>24</v>
      </c>
      <c r="C40" s="17"/>
      <c r="D40" s="16">
        <v>14</v>
      </c>
      <c r="E40" s="2">
        <v>20</v>
      </c>
      <c r="F40" s="234">
        <f>$AG$10</f>
        <v>0.12</v>
      </c>
      <c r="G40" s="235">
        <f t="shared" si="40"/>
        <v>7620</v>
      </c>
      <c r="H40" s="6">
        <f t="shared" si="41"/>
        <v>544</v>
      </c>
      <c r="I40" s="7">
        <f t="shared" si="42"/>
        <v>181</v>
      </c>
      <c r="J40" s="6">
        <f t="shared" si="36"/>
        <v>272</v>
      </c>
      <c r="K40" s="7">
        <f t="shared" si="43"/>
        <v>90</v>
      </c>
      <c r="L40" s="234">
        <f>$AH$10</f>
        <v>0.14000000000000001</v>
      </c>
      <c r="M40" s="235">
        <f t="shared" si="44"/>
        <v>8890</v>
      </c>
      <c r="N40" s="6">
        <f t="shared" si="45"/>
        <v>635</v>
      </c>
      <c r="O40" s="7">
        <f t="shared" si="46"/>
        <v>211</v>
      </c>
      <c r="P40" s="6">
        <f t="shared" si="37"/>
        <v>317</v>
      </c>
      <c r="Q40" s="7">
        <f t="shared" si="47"/>
        <v>105</v>
      </c>
      <c r="R40" s="234">
        <f>$AI$10</f>
        <v>0.41499999999999998</v>
      </c>
      <c r="S40" s="235">
        <f t="shared" si="48"/>
        <v>26352</v>
      </c>
      <c r="T40" s="6">
        <f t="shared" si="49"/>
        <v>1882</v>
      </c>
      <c r="U40" s="7">
        <f t="shared" si="50"/>
        <v>627</v>
      </c>
      <c r="V40" s="6">
        <f t="shared" si="38"/>
        <v>941</v>
      </c>
      <c r="W40" s="7">
        <f t="shared" si="51"/>
        <v>313</v>
      </c>
      <c r="X40" s="234">
        <f>$AJ$10</f>
        <v>0.05</v>
      </c>
      <c r="Y40" s="235">
        <f t="shared" si="52"/>
        <v>3175</v>
      </c>
      <c r="Z40" s="6">
        <f t="shared" si="53"/>
        <v>226</v>
      </c>
      <c r="AA40" s="7">
        <f t="shared" si="54"/>
        <v>75</v>
      </c>
      <c r="AB40" s="6">
        <f t="shared" si="39"/>
        <v>113</v>
      </c>
      <c r="AC40" s="7">
        <f t="shared" si="55"/>
        <v>37</v>
      </c>
    </row>
    <row r="41" spans="2:30">
      <c r="B41" s="17" t="s">
        <v>209</v>
      </c>
      <c r="C41" s="17"/>
      <c r="D41" s="16">
        <v>60</v>
      </c>
      <c r="E41" s="2">
        <v>600</v>
      </c>
      <c r="F41" s="236"/>
      <c r="G41" s="237"/>
      <c r="H41" s="6">
        <f>TRUNC(G40/$D41)</f>
        <v>127</v>
      </c>
      <c r="I41" s="7">
        <f t="shared" si="42"/>
        <v>1270</v>
      </c>
      <c r="J41" s="6">
        <f t="shared" si="36"/>
        <v>63</v>
      </c>
      <c r="K41" s="7">
        <f t="shared" si="43"/>
        <v>630</v>
      </c>
      <c r="L41" s="236"/>
      <c r="M41" s="237"/>
      <c r="N41" s="6">
        <f>TRUNC(M40/$D41)</f>
        <v>148</v>
      </c>
      <c r="O41" s="7">
        <f t="shared" si="46"/>
        <v>1480</v>
      </c>
      <c r="P41" s="6">
        <f t="shared" si="37"/>
        <v>74</v>
      </c>
      <c r="Q41" s="7">
        <f t="shared" si="47"/>
        <v>740</v>
      </c>
      <c r="R41" s="236"/>
      <c r="S41" s="237"/>
      <c r="T41" s="6">
        <f>TRUNC(S40/$D41)</f>
        <v>439</v>
      </c>
      <c r="U41" s="7">
        <f t="shared" si="50"/>
        <v>4390</v>
      </c>
      <c r="V41" s="6">
        <f t="shared" si="38"/>
        <v>219</v>
      </c>
      <c r="W41" s="7">
        <f t="shared" si="51"/>
        <v>2190</v>
      </c>
      <c r="X41" s="236"/>
      <c r="Y41" s="237"/>
      <c r="Z41" s="6">
        <f>TRUNC(Y40/$D41)</f>
        <v>52</v>
      </c>
      <c r="AA41" s="7">
        <f t="shared" si="54"/>
        <v>520</v>
      </c>
      <c r="AB41" s="6">
        <f t="shared" si="39"/>
        <v>26</v>
      </c>
      <c r="AC41" s="7">
        <f t="shared" si="55"/>
        <v>260</v>
      </c>
    </row>
    <row r="42" spans="2:30">
      <c r="B42" s="17" t="s">
        <v>25</v>
      </c>
      <c r="C42" s="17"/>
      <c r="D42" s="16">
        <v>14</v>
      </c>
      <c r="E42" s="2">
        <v>20</v>
      </c>
      <c r="F42" s="46">
        <f>$AG$12</f>
        <v>0.05</v>
      </c>
      <c r="G42" s="15">
        <f t="shared" si="40"/>
        <v>3175</v>
      </c>
      <c r="H42" s="6">
        <f t="shared" si="41"/>
        <v>226</v>
      </c>
      <c r="I42" s="7">
        <f t="shared" si="42"/>
        <v>75</v>
      </c>
      <c r="J42" s="6">
        <f t="shared" si="36"/>
        <v>113</v>
      </c>
      <c r="K42" s="7">
        <f t="shared" si="43"/>
        <v>37</v>
      </c>
      <c r="L42" s="46">
        <f>$AH$12</f>
        <v>0.115</v>
      </c>
      <c r="M42" s="15">
        <f t="shared" si="44"/>
        <v>7302</v>
      </c>
      <c r="N42" s="6">
        <f t="shared" si="45"/>
        <v>521</v>
      </c>
      <c r="O42" s="7">
        <f t="shared" si="46"/>
        <v>173</v>
      </c>
      <c r="P42" s="6">
        <f t="shared" si="37"/>
        <v>260</v>
      </c>
      <c r="Q42" s="7">
        <f t="shared" si="47"/>
        <v>86</v>
      </c>
      <c r="R42" s="46">
        <f>$AI$12</f>
        <v>0.05</v>
      </c>
      <c r="S42" s="15">
        <f t="shared" si="48"/>
        <v>3175</v>
      </c>
      <c r="T42" s="6">
        <f t="shared" si="49"/>
        <v>226</v>
      </c>
      <c r="U42" s="7">
        <f t="shared" si="50"/>
        <v>75</v>
      </c>
      <c r="V42" s="6">
        <f t="shared" si="38"/>
        <v>113</v>
      </c>
      <c r="W42" s="7">
        <f t="shared" si="51"/>
        <v>37</v>
      </c>
      <c r="X42" s="46">
        <f>$AJ$10</f>
        <v>0.05</v>
      </c>
      <c r="Y42" s="15">
        <f t="shared" si="52"/>
        <v>3175</v>
      </c>
      <c r="Z42" s="6">
        <f t="shared" si="53"/>
        <v>226</v>
      </c>
      <c r="AA42" s="7">
        <f t="shared" si="54"/>
        <v>75</v>
      </c>
      <c r="AB42" s="6">
        <f t="shared" si="39"/>
        <v>113</v>
      </c>
      <c r="AC42" s="7">
        <f t="shared" si="55"/>
        <v>37</v>
      </c>
    </row>
    <row r="43" spans="2:30">
      <c r="B43" s="17" t="s">
        <v>30</v>
      </c>
      <c r="C43" s="17"/>
      <c r="D43" s="17"/>
      <c r="E43" s="2"/>
      <c r="F43" s="136">
        <f>$AG$13</f>
        <v>500</v>
      </c>
      <c r="G43" s="137"/>
      <c r="H43" s="11" t="s">
        <v>2</v>
      </c>
      <c r="I43" s="12" t="s">
        <v>2</v>
      </c>
      <c r="J43" s="11" t="s">
        <v>2</v>
      </c>
      <c r="K43" s="12" t="s">
        <v>2</v>
      </c>
      <c r="L43" s="136">
        <f>$AG$13</f>
        <v>500</v>
      </c>
      <c r="M43" s="137"/>
      <c r="N43" s="11" t="s">
        <v>2</v>
      </c>
      <c r="O43" s="12" t="s">
        <v>2</v>
      </c>
      <c r="P43" s="11" t="s">
        <v>2</v>
      </c>
      <c r="Q43" s="12" t="s">
        <v>213</v>
      </c>
      <c r="R43" s="136">
        <f>$AG$13</f>
        <v>500</v>
      </c>
      <c r="S43" s="137"/>
      <c r="T43" s="11" t="s">
        <v>213</v>
      </c>
      <c r="U43" s="12" t="s">
        <v>213</v>
      </c>
      <c r="V43" s="11" t="s">
        <v>213</v>
      </c>
      <c r="W43" s="12" t="s">
        <v>213</v>
      </c>
      <c r="X43" s="136">
        <f>$AG$13</f>
        <v>500</v>
      </c>
      <c r="Y43" s="137"/>
      <c r="Z43" s="11" t="s">
        <v>2</v>
      </c>
      <c r="AA43" s="12" t="s">
        <v>213</v>
      </c>
      <c r="AB43" s="11" t="s">
        <v>213</v>
      </c>
      <c r="AC43" s="12" t="s">
        <v>213</v>
      </c>
    </row>
    <row r="47" spans="2:30">
      <c r="AD47" s="13" t="s">
        <v>66</v>
      </c>
    </row>
    <row r="48" spans="2:30" ht="25.2">
      <c r="B48" s="140" t="s">
        <v>230</v>
      </c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">
        <f>(128000-$F58)</f>
        <v>127500</v>
      </c>
    </row>
    <row r="49" spans="2:29" ht="51" customHeight="1">
      <c r="B49" s="17"/>
      <c r="C49" s="17"/>
      <c r="D49" s="17"/>
      <c r="E49" s="17"/>
      <c r="F49" s="141" t="s">
        <v>22</v>
      </c>
      <c r="G49" s="142"/>
      <c r="H49" s="142"/>
      <c r="I49" s="142"/>
      <c r="J49" s="142"/>
      <c r="K49" s="143"/>
      <c r="L49" s="144" t="s">
        <v>218</v>
      </c>
      <c r="M49" s="145"/>
      <c r="N49" s="145"/>
      <c r="O49" s="145"/>
      <c r="P49" s="145"/>
      <c r="Q49" s="146"/>
      <c r="R49" s="147" t="s">
        <v>219</v>
      </c>
      <c r="S49" s="148"/>
      <c r="T49" s="148"/>
      <c r="U49" s="148"/>
      <c r="V49" s="148"/>
      <c r="W49" s="149"/>
      <c r="X49" s="162" t="s">
        <v>229</v>
      </c>
      <c r="Y49" s="163"/>
      <c r="Z49" s="163"/>
      <c r="AA49" s="163"/>
      <c r="AB49" s="163"/>
      <c r="AC49" s="164"/>
    </row>
    <row r="50" spans="2:29" ht="57.6">
      <c r="B50" s="17"/>
      <c r="C50" s="17"/>
      <c r="D50" s="2" t="s">
        <v>43</v>
      </c>
      <c r="E50" s="2" t="s">
        <v>221</v>
      </c>
      <c r="F50" s="2" t="s">
        <v>223</v>
      </c>
      <c r="G50" s="2" t="s">
        <v>224</v>
      </c>
      <c r="H50" s="138" t="s">
        <v>222</v>
      </c>
      <c r="I50" s="139"/>
      <c r="J50" s="138" t="s">
        <v>225</v>
      </c>
      <c r="K50" s="139"/>
      <c r="L50" s="2" t="s">
        <v>34</v>
      </c>
      <c r="M50" s="2" t="s">
        <v>35</v>
      </c>
      <c r="N50" s="138" t="s">
        <v>222</v>
      </c>
      <c r="O50" s="139"/>
      <c r="P50" s="138" t="s">
        <v>225</v>
      </c>
      <c r="Q50" s="139"/>
      <c r="R50" s="2" t="s">
        <v>223</v>
      </c>
      <c r="S50" s="2" t="s">
        <v>224</v>
      </c>
      <c r="T50" s="138" t="s">
        <v>222</v>
      </c>
      <c r="U50" s="139"/>
      <c r="V50" s="138" t="s">
        <v>225</v>
      </c>
      <c r="W50" s="139"/>
      <c r="X50" s="2" t="s">
        <v>223</v>
      </c>
      <c r="Y50" s="2" t="s">
        <v>224</v>
      </c>
      <c r="Z50" s="138" t="s">
        <v>222</v>
      </c>
      <c r="AA50" s="139"/>
      <c r="AB50" s="138" t="s">
        <v>37</v>
      </c>
      <c r="AC50" s="139"/>
    </row>
    <row r="51" spans="2:29">
      <c r="B51" s="17"/>
      <c r="C51" s="17"/>
      <c r="D51" s="16"/>
      <c r="E51" s="2"/>
      <c r="F51" s="16"/>
      <c r="G51" s="16"/>
      <c r="H51" s="16" t="s">
        <v>38</v>
      </c>
      <c r="I51" s="2" t="s">
        <v>226</v>
      </c>
      <c r="J51" s="16" t="s">
        <v>227</v>
      </c>
      <c r="K51" s="2" t="s">
        <v>226</v>
      </c>
      <c r="L51" s="16"/>
      <c r="M51" s="16"/>
      <c r="N51" s="16" t="s">
        <v>227</v>
      </c>
      <c r="O51" s="2" t="s">
        <v>226</v>
      </c>
      <c r="P51" s="16" t="s">
        <v>227</v>
      </c>
      <c r="Q51" s="2" t="s">
        <v>226</v>
      </c>
      <c r="R51" s="16"/>
      <c r="S51" s="16"/>
      <c r="T51" s="16" t="s">
        <v>227</v>
      </c>
      <c r="U51" s="2" t="s">
        <v>226</v>
      </c>
      <c r="V51" s="16" t="s">
        <v>38</v>
      </c>
      <c r="W51" s="2" t="s">
        <v>226</v>
      </c>
      <c r="X51" s="16"/>
      <c r="Y51" s="16"/>
      <c r="Z51" s="16" t="s">
        <v>227</v>
      </c>
      <c r="AA51" s="2" t="s">
        <v>39</v>
      </c>
      <c r="AB51" s="16" t="s">
        <v>227</v>
      </c>
      <c r="AC51" s="2" t="s">
        <v>226</v>
      </c>
    </row>
    <row r="52" spans="2:29">
      <c r="B52" s="17" t="s">
        <v>27</v>
      </c>
      <c r="C52" s="17"/>
      <c r="D52" s="16">
        <v>80</v>
      </c>
      <c r="E52" s="2">
        <v>60</v>
      </c>
      <c r="F52" s="46">
        <f>$AG$7</f>
        <v>0.625</v>
      </c>
      <c r="G52" s="15">
        <f>TRUNC($AD$48*F52)</f>
        <v>79687</v>
      </c>
      <c r="H52" s="6">
        <f>TRUNC(G52/$D52)</f>
        <v>996</v>
      </c>
      <c r="I52" s="7">
        <f>TRUNC(H52*$E52/60)</f>
        <v>996</v>
      </c>
      <c r="J52" s="6">
        <f t="shared" ref="J52:J57" si="56">TRUNC(H52/2)</f>
        <v>498</v>
      </c>
      <c r="K52" s="7">
        <f>TRUNC(J52*$E52/60)</f>
        <v>498</v>
      </c>
      <c r="L52" s="46">
        <f>$AH$7</f>
        <v>0.45</v>
      </c>
      <c r="M52" s="15">
        <f>TRUNC($AD$48*L52)</f>
        <v>57375</v>
      </c>
      <c r="N52" s="6">
        <f>TRUNC(M52/$D52)</f>
        <v>717</v>
      </c>
      <c r="O52" s="7">
        <f>TRUNC(N52*$E52/60)</f>
        <v>717</v>
      </c>
      <c r="P52" s="6">
        <f t="shared" ref="P52:P57" si="57">TRUNC(N52/2)</f>
        <v>358</v>
      </c>
      <c r="Q52" s="7">
        <f>TRUNC(P52*$E52/60)</f>
        <v>358</v>
      </c>
      <c r="R52" s="46">
        <f>$AI$7</f>
        <v>0.35</v>
      </c>
      <c r="S52" s="15">
        <f>TRUNC($AD$48*R52)</f>
        <v>44625</v>
      </c>
      <c r="T52" s="6">
        <f>TRUNC(S52/$D52)</f>
        <v>557</v>
      </c>
      <c r="U52" s="7">
        <f>TRUNC(T52*$E52/60)</f>
        <v>557</v>
      </c>
      <c r="V52" s="6">
        <f t="shared" ref="V52:V57" si="58">TRUNC(T52/2)</f>
        <v>278</v>
      </c>
      <c r="W52" s="7">
        <f>TRUNC(V52*$E52/60)</f>
        <v>278</v>
      </c>
      <c r="X52" s="46">
        <f>$AJ$7</f>
        <v>0.35</v>
      </c>
      <c r="Y52" s="15">
        <f>TRUNC($AD$48*X52)</f>
        <v>44625</v>
      </c>
      <c r="Z52" s="6">
        <f>TRUNC(Y52/$D52)</f>
        <v>557</v>
      </c>
      <c r="AA52" s="7">
        <f>TRUNC(Z52*$E52/60)</f>
        <v>557</v>
      </c>
      <c r="AB52" s="6">
        <f t="shared" ref="AB52:AB57" si="59">TRUNC(Z52/2)</f>
        <v>278</v>
      </c>
      <c r="AC52" s="7">
        <f>TRUNC(AB52*$E52/60)</f>
        <v>278</v>
      </c>
    </row>
    <row r="53" spans="2:29">
      <c r="B53" s="17" t="s">
        <v>28</v>
      </c>
      <c r="C53" s="17"/>
      <c r="D53" s="16">
        <v>26</v>
      </c>
      <c r="E53" s="2">
        <v>20</v>
      </c>
      <c r="F53" s="46">
        <f>$AG$8</f>
        <v>0.12</v>
      </c>
      <c r="G53" s="15">
        <f>TRUNC($AD$48*F53)</f>
        <v>15300</v>
      </c>
      <c r="H53" s="6">
        <f t="shared" ref="H53:H57" si="60">TRUNC(G53/$D53)</f>
        <v>588</v>
      </c>
      <c r="I53" s="7">
        <f t="shared" ref="I53:I57" si="61">TRUNC(H53*$E53/60)</f>
        <v>196</v>
      </c>
      <c r="J53" s="6">
        <f t="shared" si="56"/>
        <v>294</v>
      </c>
      <c r="K53" s="7">
        <f t="shared" ref="K53:K57" si="62">TRUNC(J53*$E53/60)</f>
        <v>98</v>
      </c>
      <c r="L53" s="46">
        <f>$AH$8</f>
        <v>0.21</v>
      </c>
      <c r="M53" s="15">
        <f>TRUNC($AD$48*L53)</f>
        <v>26775</v>
      </c>
      <c r="N53" s="6">
        <f t="shared" ref="N53:N57" si="63">TRUNC(M53/$D53)</f>
        <v>1029</v>
      </c>
      <c r="O53" s="7">
        <f t="shared" ref="O53:O57" si="64">TRUNC(N53*$E53/60)</f>
        <v>343</v>
      </c>
      <c r="P53" s="6">
        <f t="shared" si="57"/>
        <v>514</v>
      </c>
      <c r="Q53" s="7">
        <f t="shared" ref="Q53:Q57" si="65">TRUNC(P53*$E53/60)</f>
        <v>171</v>
      </c>
      <c r="R53" s="46">
        <f>$AI$8</f>
        <v>0.1</v>
      </c>
      <c r="S53" s="15">
        <f>TRUNC($AD$48*R53)</f>
        <v>12750</v>
      </c>
      <c r="T53" s="6">
        <f t="shared" ref="T53:T57" si="66">TRUNC(S53/$D53)</f>
        <v>490</v>
      </c>
      <c r="U53" s="7">
        <f t="shared" ref="U53:U57" si="67">TRUNC(T53*$E53/60)</f>
        <v>163</v>
      </c>
      <c r="V53" s="6">
        <f t="shared" si="58"/>
        <v>245</v>
      </c>
      <c r="W53" s="7">
        <f t="shared" ref="W53:W57" si="68">TRUNC(V53*$E53/60)</f>
        <v>81</v>
      </c>
      <c r="X53" s="46">
        <f>$AJ$8</f>
        <v>0.15</v>
      </c>
      <c r="Y53" s="15">
        <f>TRUNC($AD$48*X53)</f>
        <v>19125</v>
      </c>
      <c r="Z53" s="6">
        <f t="shared" ref="Z53:Z57" si="69">TRUNC(Y53/$D53)</f>
        <v>735</v>
      </c>
      <c r="AA53" s="7">
        <f t="shared" ref="AA53:AA57" si="70">TRUNC(Z53*$E53/60)</f>
        <v>245</v>
      </c>
      <c r="AB53" s="6">
        <f t="shared" si="59"/>
        <v>367</v>
      </c>
      <c r="AC53" s="7">
        <f t="shared" ref="AC53:AC57" si="71">TRUNC(AB53*$E53/60)</f>
        <v>122</v>
      </c>
    </row>
    <row r="54" spans="2:29">
      <c r="B54" s="17" t="s">
        <v>29</v>
      </c>
      <c r="C54" s="17"/>
      <c r="D54" s="16">
        <v>80</v>
      </c>
      <c r="E54" s="2">
        <v>60</v>
      </c>
      <c r="F54" s="46">
        <f>$AG$9</f>
        <v>8.5000000000000006E-2</v>
      </c>
      <c r="G54" s="15">
        <f>TRUNC($AD$48*F54)</f>
        <v>10837</v>
      </c>
      <c r="H54" s="6">
        <f t="shared" si="60"/>
        <v>135</v>
      </c>
      <c r="I54" s="7">
        <f t="shared" si="61"/>
        <v>135</v>
      </c>
      <c r="J54" s="6">
        <f t="shared" si="56"/>
        <v>67</v>
      </c>
      <c r="K54" s="7">
        <f t="shared" si="62"/>
        <v>67</v>
      </c>
      <c r="L54" s="46">
        <f>$AH$9</f>
        <v>8.5000000000000006E-2</v>
      </c>
      <c r="M54" s="15">
        <f>TRUNC($AD$48*L54)</f>
        <v>10837</v>
      </c>
      <c r="N54" s="6">
        <f t="shared" si="63"/>
        <v>135</v>
      </c>
      <c r="O54" s="7">
        <f t="shared" si="64"/>
        <v>135</v>
      </c>
      <c r="P54" s="6">
        <f t="shared" si="57"/>
        <v>67</v>
      </c>
      <c r="Q54" s="7">
        <f t="shared" si="65"/>
        <v>67</v>
      </c>
      <c r="R54" s="46">
        <f>$AI$9</f>
        <v>8.5000000000000006E-2</v>
      </c>
      <c r="S54" s="15">
        <f>TRUNC($AD$48*R54)</f>
        <v>10837</v>
      </c>
      <c r="T54" s="6">
        <f t="shared" si="66"/>
        <v>135</v>
      </c>
      <c r="U54" s="7">
        <f t="shared" si="67"/>
        <v>135</v>
      </c>
      <c r="V54" s="6">
        <f t="shared" si="58"/>
        <v>67</v>
      </c>
      <c r="W54" s="7">
        <f t="shared" si="68"/>
        <v>67</v>
      </c>
      <c r="X54" s="46">
        <f>$AJ$9</f>
        <v>0.4</v>
      </c>
      <c r="Y54" s="15">
        <f>TRUNC($AD$48*X54)</f>
        <v>51000</v>
      </c>
      <c r="Z54" s="6">
        <f t="shared" si="69"/>
        <v>637</v>
      </c>
      <c r="AA54" s="7">
        <f t="shared" si="70"/>
        <v>637</v>
      </c>
      <c r="AB54" s="6">
        <f t="shared" si="59"/>
        <v>318</v>
      </c>
      <c r="AC54" s="7">
        <f t="shared" si="71"/>
        <v>318</v>
      </c>
    </row>
    <row r="55" spans="2:29">
      <c r="B55" s="17" t="s">
        <v>24</v>
      </c>
      <c r="C55" s="17"/>
      <c r="D55" s="16">
        <v>14</v>
      </c>
      <c r="E55" s="2">
        <v>20</v>
      </c>
      <c r="F55" s="234">
        <f>$AG$10</f>
        <v>0.12</v>
      </c>
      <c r="G55" s="235">
        <f>TRUNC($AD$48*F55)</f>
        <v>15300</v>
      </c>
      <c r="H55" s="6">
        <f t="shared" si="60"/>
        <v>1092</v>
      </c>
      <c r="I55" s="7">
        <f t="shared" si="61"/>
        <v>364</v>
      </c>
      <c r="J55" s="6">
        <f t="shared" si="56"/>
        <v>546</v>
      </c>
      <c r="K55" s="7">
        <f t="shared" si="62"/>
        <v>182</v>
      </c>
      <c r="L55" s="234">
        <f>$AH$10</f>
        <v>0.14000000000000001</v>
      </c>
      <c r="M55" s="235">
        <f>TRUNC($AD$48*L55)</f>
        <v>17850</v>
      </c>
      <c r="N55" s="6">
        <f t="shared" si="63"/>
        <v>1275</v>
      </c>
      <c r="O55" s="7">
        <f t="shared" si="64"/>
        <v>425</v>
      </c>
      <c r="P55" s="6">
        <f t="shared" si="57"/>
        <v>637</v>
      </c>
      <c r="Q55" s="7">
        <f t="shared" si="65"/>
        <v>212</v>
      </c>
      <c r="R55" s="234">
        <f>$AI$10</f>
        <v>0.41499999999999998</v>
      </c>
      <c r="S55" s="235">
        <f>TRUNC($AD$48*R55)</f>
        <v>52912</v>
      </c>
      <c r="T55" s="6">
        <f t="shared" si="66"/>
        <v>3779</v>
      </c>
      <c r="U55" s="7">
        <f t="shared" si="67"/>
        <v>1259</v>
      </c>
      <c r="V55" s="6">
        <f t="shared" si="58"/>
        <v>1889</v>
      </c>
      <c r="W55" s="7">
        <f t="shared" si="68"/>
        <v>629</v>
      </c>
      <c r="X55" s="234">
        <f>$AJ$10</f>
        <v>0.05</v>
      </c>
      <c r="Y55" s="235">
        <f>TRUNC($AD$48*X55)</f>
        <v>6375</v>
      </c>
      <c r="Z55" s="6">
        <f t="shared" si="69"/>
        <v>455</v>
      </c>
      <c r="AA55" s="7">
        <f t="shared" si="70"/>
        <v>151</v>
      </c>
      <c r="AB55" s="6">
        <f t="shared" si="59"/>
        <v>227</v>
      </c>
      <c r="AC55" s="7">
        <f t="shared" si="71"/>
        <v>75</v>
      </c>
    </row>
    <row r="56" spans="2:29">
      <c r="B56" s="17" t="s">
        <v>209</v>
      </c>
      <c r="C56" s="17"/>
      <c r="D56" s="16">
        <v>60</v>
      </c>
      <c r="E56" s="2">
        <v>600</v>
      </c>
      <c r="F56" s="236"/>
      <c r="G56" s="237"/>
      <c r="H56" s="6">
        <f>TRUNC(G55/$D56)</f>
        <v>255</v>
      </c>
      <c r="I56" s="7">
        <f t="shared" si="61"/>
        <v>2550</v>
      </c>
      <c r="J56" s="6">
        <f t="shared" si="56"/>
        <v>127</v>
      </c>
      <c r="K56" s="7">
        <f t="shared" si="62"/>
        <v>1270</v>
      </c>
      <c r="L56" s="236"/>
      <c r="M56" s="237"/>
      <c r="N56" s="6">
        <f>TRUNC(M55/$D56)</f>
        <v>297</v>
      </c>
      <c r="O56" s="7">
        <f t="shared" si="64"/>
        <v>2970</v>
      </c>
      <c r="P56" s="6">
        <f t="shared" si="57"/>
        <v>148</v>
      </c>
      <c r="Q56" s="7">
        <f t="shared" si="65"/>
        <v>1480</v>
      </c>
      <c r="R56" s="236"/>
      <c r="S56" s="237"/>
      <c r="T56" s="6">
        <f>TRUNC(S55/$D56)</f>
        <v>881</v>
      </c>
      <c r="U56" s="7">
        <f t="shared" si="67"/>
        <v>8810</v>
      </c>
      <c r="V56" s="6">
        <f t="shared" si="58"/>
        <v>440</v>
      </c>
      <c r="W56" s="7">
        <f t="shared" si="68"/>
        <v>4400</v>
      </c>
      <c r="X56" s="236"/>
      <c r="Y56" s="237"/>
      <c r="Z56" s="6">
        <f>TRUNC(Y55/$D56)</f>
        <v>106</v>
      </c>
      <c r="AA56" s="7">
        <f t="shared" si="70"/>
        <v>1060</v>
      </c>
      <c r="AB56" s="6">
        <f t="shared" si="59"/>
        <v>53</v>
      </c>
      <c r="AC56" s="7">
        <f t="shared" si="71"/>
        <v>530</v>
      </c>
    </row>
    <row r="57" spans="2:29">
      <c r="B57" s="17" t="s">
        <v>25</v>
      </c>
      <c r="C57" s="17"/>
      <c r="D57" s="16">
        <v>14</v>
      </c>
      <c r="E57" s="2">
        <v>20</v>
      </c>
      <c r="F57" s="46">
        <f>$AG$12</f>
        <v>0.05</v>
      </c>
      <c r="G57" s="15">
        <f>TRUNC($AD$48*F57)</f>
        <v>6375</v>
      </c>
      <c r="H57" s="6">
        <f t="shared" si="60"/>
        <v>455</v>
      </c>
      <c r="I57" s="7">
        <f t="shared" si="61"/>
        <v>151</v>
      </c>
      <c r="J57" s="6">
        <f t="shared" si="56"/>
        <v>227</v>
      </c>
      <c r="K57" s="7">
        <f t="shared" si="62"/>
        <v>75</v>
      </c>
      <c r="L57" s="46">
        <f>$AH$12</f>
        <v>0.115</v>
      </c>
      <c r="M57" s="15">
        <f>TRUNC($AD$48*L57)</f>
        <v>14662</v>
      </c>
      <c r="N57" s="6">
        <f t="shared" si="63"/>
        <v>1047</v>
      </c>
      <c r="O57" s="7">
        <f t="shared" si="64"/>
        <v>349</v>
      </c>
      <c r="P57" s="6">
        <f t="shared" si="57"/>
        <v>523</v>
      </c>
      <c r="Q57" s="7">
        <f t="shared" si="65"/>
        <v>174</v>
      </c>
      <c r="R57" s="46">
        <f>$AI$12</f>
        <v>0.05</v>
      </c>
      <c r="S57" s="15">
        <f>TRUNC($AD$48*R57)</f>
        <v>6375</v>
      </c>
      <c r="T57" s="6">
        <f t="shared" si="66"/>
        <v>455</v>
      </c>
      <c r="U57" s="7">
        <f t="shared" si="67"/>
        <v>151</v>
      </c>
      <c r="V57" s="6">
        <f t="shared" si="58"/>
        <v>227</v>
      </c>
      <c r="W57" s="7">
        <f t="shared" si="68"/>
        <v>75</v>
      </c>
      <c r="X57" s="46">
        <f>$AJ$10</f>
        <v>0.05</v>
      </c>
      <c r="Y57" s="15">
        <f>TRUNC($AD$48*X57)</f>
        <v>6375</v>
      </c>
      <c r="Z57" s="6">
        <f t="shared" si="69"/>
        <v>455</v>
      </c>
      <c r="AA57" s="7">
        <f t="shared" si="70"/>
        <v>151</v>
      </c>
      <c r="AB57" s="6">
        <f t="shared" si="59"/>
        <v>227</v>
      </c>
      <c r="AC57" s="7">
        <f t="shared" si="71"/>
        <v>75</v>
      </c>
    </row>
    <row r="58" spans="2:29">
      <c r="B58" s="17" t="s">
        <v>30</v>
      </c>
      <c r="C58" s="17"/>
      <c r="D58" s="17"/>
      <c r="E58" s="2"/>
      <c r="F58" s="136">
        <f>$AG$13</f>
        <v>500</v>
      </c>
      <c r="G58" s="137"/>
      <c r="H58" s="11" t="s">
        <v>2</v>
      </c>
      <c r="I58" s="12" t="s">
        <v>2</v>
      </c>
      <c r="J58" s="11" t="s">
        <v>213</v>
      </c>
      <c r="K58" s="12" t="s">
        <v>2</v>
      </c>
      <c r="L58" s="136">
        <f>$AG$13</f>
        <v>500</v>
      </c>
      <c r="M58" s="137"/>
      <c r="N58" s="11" t="s">
        <v>2</v>
      </c>
      <c r="O58" s="12" t="s">
        <v>2</v>
      </c>
      <c r="P58" s="11" t="s">
        <v>213</v>
      </c>
      <c r="Q58" s="12" t="s">
        <v>2</v>
      </c>
      <c r="R58" s="136">
        <f>$AG$13</f>
        <v>500</v>
      </c>
      <c r="S58" s="137"/>
      <c r="T58" s="11" t="s">
        <v>2</v>
      </c>
      <c r="U58" s="12" t="s">
        <v>213</v>
      </c>
      <c r="V58" s="11" t="s">
        <v>213</v>
      </c>
      <c r="W58" s="12" t="s">
        <v>213</v>
      </c>
      <c r="X58" s="136">
        <f>$AG$13</f>
        <v>500</v>
      </c>
      <c r="Y58" s="137"/>
      <c r="Z58" s="11" t="s">
        <v>2</v>
      </c>
      <c r="AA58" s="12" t="s">
        <v>2</v>
      </c>
      <c r="AB58" s="11" t="s">
        <v>2</v>
      </c>
      <c r="AC58" s="12" t="s">
        <v>2</v>
      </c>
    </row>
  </sheetData>
  <mergeCells count="101">
    <mergeCell ref="F58:G58"/>
    <mergeCell ref="L58:M58"/>
    <mergeCell ref="R58:S58"/>
    <mergeCell ref="X58:Y58"/>
    <mergeCell ref="Z50:AA50"/>
    <mergeCell ref="AB50:AC50"/>
    <mergeCell ref="F55:F56"/>
    <mergeCell ref="G55:G56"/>
    <mergeCell ref="L55:L56"/>
    <mergeCell ref="M55:M56"/>
    <mergeCell ref="R55:R56"/>
    <mergeCell ref="S55:S56"/>
    <mergeCell ref="X55:X56"/>
    <mergeCell ref="Y55:Y56"/>
    <mergeCell ref="H50:I50"/>
    <mergeCell ref="J50:K50"/>
    <mergeCell ref="N50:O50"/>
    <mergeCell ref="P50:Q50"/>
    <mergeCell ref="T50:U50"/>
    <mergeCell ref="V50:W50"/>
    <mergeCell ref="F43:G43"/>
    <mergeCell ref="L43:M43"/>
    <mergeCell ref="R43:S43"/>
    <mergeCell ref="X43:Y43"/>
    <mergeCell ref="B48:AC48"/>
    <mergeCell ref="F49:K49"/>
    <mergeCell ref="L49:Q49"/>
    <mergeCell ref="R49:W49"/>
    <mergeCell ref="X49:AC49"/>
    <mergeCell ref="Z35:AA35"/>
    <mergeCell ref="AB35:AC35"/>
    <mergeCell ref="F40:F41"/>
    <mergeCell ref="G40:G41"/>
    <mergeCell ref="L40:L41"/>
    <mergeCell ref="M40:M41"/>
    <mergeCell ref="R40:R41"/>
    <mergeCell ref="S40:S41"/>
    <mergeCell ref="X40:X41"/>
    <mergeCell ref="Y40:Y41"/>
    <mergeCell ref="F34:K34"/>
    <mergeCell ref="L34:Q34"/>
    <mergeCell ref="R34:W34"/>
    <mergeCell ref="X34:AC34"/>
    <mergeCell ref="H35:I35"/>
    <mergeCell ref="J35:K35"/>
    <mergeCell ref="N35:O35"/>
    <mergeCell ref="P35:Q35"/>
    <mergeCell ref="T35:U35"/>
    <mergeCell ref="V35:W35"/>
    <mergeCell ref="Y25:Y26"/>
    <mergeCell ref="F28:G28"/>
    <mergeCell ref="L28:M28"/>
    <mergeCell ref="R28:S28"/>
    <mergeCell ref="X28:Y28"/>
    <mergeCell ref="B33:AC33"/>
    <mergeCell ref="V20:W20"/>
    <mergeCell ref="Z20:AA20"/>
    <mergeCell ref="AB20:AC20"/>
    <mergeCell ref="F25:F26"/>
    <mergeCell ref="G25:G26"/>
    <mergeCell ref="L25:L26"/>
    <mergeCell ref="M25:M26"/>
    <mergeCell ref="R25:R26"/>
    <mergeCell ref="S25:S26"/>
    <mergeCell ref="X25:X26"/>
    <mergeCell ref="B18:AC18"/>
    <mergeCell ref="F19:K19"/>
    <mergeCell ref="L19:Q19"/>
    <mergeCell ref="R19:W19"/>
    <mergeCell ref="X19:AC19"/>
    <mergeCell ref="H20:I20"/>
    <mergeCell ref="J20:K20"/>
    <mergeCell ref="N20:O20"/>
    <mergeCell ref="P20:Q20"/>
    <mergeCell ref="T20:U20"/>
    <mergeCell ref="Y10:Y11"/>
    <mergeCell ref="F13:G13"/>
    <mergeCell ref="L13:M13"/>
    <mergeCell ref="R13:S13"/>
    <mergeCell ref="X13:Y13"/>
    <mergeCell ref="AG13:AJ13"/>
    <mergeCell ref="V5:W5"/>
    <mergeCell ref="Z5:AA5"/>
    <mergeCell ref="AB5:AC5"/>
    <mergeCell ref="F10:F11"/>
    <mergeCell ref="G10:G11"/>
    <mergeCell ref="L10:L11"/>
    <mergeCell ref="M10:M11"/>
    <mergeCell ref="R10:R11"/>
    <mergeCell ref="S10:S11"/>
    <mergeCell ref="X10:X11"/>
    <mergeCell ref="B3:AC3"/>
    <mergeCell ref="F4:K4"/>
    <mergeCell ref="L4:Q4"/>
    <mergeCell ref="R4:W4"/>
    <mergeCell ref="X4:AC4"/>
    <mergeCell ref="H5:I5"/>
    <mergeCell ref="J5:K5"/>
    <mergeCell ref="N5:O5"/>
    <mergeCell ref="P5:Q5"/>
    <mergeCell ref="T5:U5"/>
  </mergeCells>
  <phoneticPr fontId="2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J54"/>
  <sheetViews>
    <sheetView topLeftCell="A22" zoomScale="85" zoomScaleNormal="85" zoomScalePageLayoutView="70" workbookViewId="0">
      <selection activeCell="B47" sqref="B47"/>
    </sheetView>
  </sheetViews>
  <sheetFormatPr defaultColWidth="10.90625" defaultRowHeight="19.2"/>
  <cols>
    <col min="1" max="1" width="2.81640625" customWidth="1"/>
    <col min="30" max="30" width="13.26953125" bestFit="1" customWidth="1"/>
    <col min="31" max="31" width="3.7265625" customWidth="1"/>
    <col min="32" max="32" width="19.26953125" bestFit="1" customWidth="1"/>
    <col min="33" max="33" width="24.7265625" bestFit="1" customWidth="1"/>
    <col min="34" max="34" width="22" bestFit="1" customWidth="1"/>
    <col min="35" max="35" width="21.54296875" bestFit="1" customWidth="1"/>
    <col min="36" max="36" width="21.81640625" customWidth="1"/>
  </cols>
  <sheetData>
    <row r="2" spans="2:36">
      <c r="AD2" s="13" t="s">
        <v>23</v>
      </c>
    </row>
    <row r="3" spans="2:36" ht="25.2">
      <c r="B3" s="140" t="s">
        <v>0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">
        <f>(16000-$F12)</f>
        <v>15500</v>
      </c>
    </row>
    <row r="4" spans="2:36" ht="45" customHeight="1">
      <c r="B4" s="17"/>
      <c r="C4" s="17"/>
      <c r="D4" s="17"/>
      <c r="E4" s="17"/>
      <c r="F4" s="141" t="s">
        <v>22</v>
      </c>
      <c r="G4" s="142"/>
      <c r="H4" s="142"/>
      <c r="I4" s="142"/>
      <c r="J4" s="142"/>
      <c r="K4" s="143"/>
      <c r="L4" s="144" t="s">
        <v>11</v>
      </c>
      <c r="M4" s="145"/>
      <c r="N4" s="145"/>
      <c r="O4" s="145"/>
      <c r="P4" s="145"/>
      <c r="Q4" s="146"/>
      <c r="R4" s="147" t="s">
        <v>12</v>
      </c>
      <c r="S4" s="148"/>
      <c r="T4" s="148"/>
      <c r="U4" s="148"/>
      <c r="V4" s="148"/>
      <c r="W4" s="149"/>
      <c r="X4" s="162" t="s">
        <v>40</v>
      </c>
      <c r="Y4" s="163"/>
      <c r="Z4" s="163"/>
      <c r="AA4" s="163"/>
      <c r="AB4" s="163"/>
      <c r="AC4" s="164"/>
      <c r="AJ4" s="44"/>
    </row>
    <row r="5" spans="2:36" ht="57.6">
      <c r="B5" s="17"/>
      <c r="C5" s="17"/>
      <c r="D5" s="2" t="s">
        <v>31</v>
      </c>
      <c r="E5" s="2" t="s">
        <v>32</v>
      </c>
      <c r="F5" s="2" t="s">
        <v>34</v>
      </c>
      <c r="G5" s="2" t="s">
        <v>35</v>
      </c>
      <c r="H5" s="138" t="s">
        <v>36</v>
      </c>
      <c r="I5" s="139"/>
      <c r="J5" s="138" t="s">
        <v>37</v>
      </c>
      <c r="K5" s="139"/>
      <c r="L5" s="2" t="s">
        <v>34</v>
      </c>
      <c r="M5" s="2" t="s">
        <v>35</v>
      </c>
      <c r="N5" s="138" t="s">
        <v>36</v>
      </c>
      <c r="O5" s="139"/>
      <c r="P5" s="138" t="s">
        <v>37</v>
      </c>
      <c r="Q5" s="139"/>
      <c r="R5" s="2" t="s">
        <v>34</v>
      </c>
      <c r="S5" s="2" t="s">
        <v>35</v>
      </c>
      <c r="T5" s="138" t="s">
        <v>36</v>
      </c>
      <c r="U5" s="139"/>
      <c r="V5" s="138" t="s">
        <v>37</v>
      </c>
      <c r="W5" s="139"/>
      <c r="X5" s="2" t="s">
        <v>34</v>
      </c>
      <c r="Y5" s="2" t="s">
        <v>35</v>
      </c>
      <c r="Z5" s="138" t="s">
        <v>36</v>
      </c>
      <c r="AA5" s="139"/>
      <c r="AB5" s="138" t="s">
        <v>37</v>
      </c>
      <c r="AC5" s="139"/>
      <c r="AF5" s="18" t="s">
        <v>33</v>
      </c>
      <c r="AJ5" s="45"/>
    </row>
    <row r="6" spans="2:36" ht="57.6">
      <c r="B6" s="17"/>
      <c r="C6" s="17"/>
      <c r="D6" s="16"/>
      <c r="E6" s="2"/>
      <c r="F6" s="16"/>
      <c r="G6" s="16"/>
      <c r="H6" s="16" t="s">
        <v>38</v>
      </c>
      <c r="I6" s="2" t="s">
        <v>39</v>
      </c>
      <c r="J6" s="16" t="s">
        <v>38</v>
      </c>
      <c r="K6" s="2" t="s">
        <v>39</v>
      </c>
      <c r="L6" s="16"/>
      <c r="M6" s="16"/>
      <c r="N6" s="16" t="s">
        <v>38</v>
      </c>
      <c r="O6" s="2" t="s">
        <v>39</v>
      </c>
      <c r="P6" s="16" t="s">
        <v>38</v>
      </c>
      <c r="Q6" s="2" t="s">
        <v>39</v>
      </c>
      <c r="R6" s="16"/>
      <c r="S6" s="16"/>
      <c r="T6" s="16" t="s">
        <v>38</v>
      </c>
      <c r="U6" s="2" t="s">
        <v>39</v>
      </c>
      <c r="V6" s="16" t="s">
        <v>38</v>
      </c>
      <c r="W6" s="2" t="s">
        <v>39</v>
      </c>
      <c r="X6" s="16"/>
      <c r="Y6" s="16"/>
      <c r="Z6" s="16" t="s">
        <v>38</v>
      </c>
      <c r="AA6" s="2" t="s">
        <v>39</v>
      </c>
      <c r="AB6" s="16" t="s">
        <v>38</v>
      </c>
      <c r="AC6" s="2" t="s">
        <v>39</v>
      </c>
      <c r="AF6" s="25"/>
      <c r="AG6" s="42" t="s">
        <v>10</v>
      </c>
      <c r="AH6" s="42" t="s">
        <v>11</v>
      </c>
      <c r="AI6" s="42" t="s">
        <v>12</v>
      </c>
      <c r="AJ6" s="42" t="s">
        <v>40</v>
      </c>
    </row>
    <row r="7" spans="2:36">
      <c r="B7" s="17" t="s">
        <v>27</v>
      </c>
      <c r="C7" s="17"/>
      <c r="D7" s="16">
        <v>80</v>
      </c>
      <c r="E7" s="2">
        <v>60</v>
      </c>
      <c r="F7" s="46">
        <f>$AG$7</f>
        <v>0.625</v>
      </c>
      <c r="G7" s="15">
        <f>TRUNC($AD$3*F7)</f>
        <v>9687</v>
      </c>
      <c r="H7" s="6">
        <f>TRUNC(G7/$D7)</f>
        <v>121</v>
      </c>
      <c r="I7" s="7">
        <f>TRUNC(H7*$E7/60)</f>
        <v>121</v>
      </c>
      <c r="J7" s="6">
        <f t="shared" ref="J7:J11" si="0">TRUNC(H7/2)</f>
        <v>60</v>
      </c>
      <c r="K7" s="7">
        <f>TRUNC(J7*$E7/60)</f>
        <v>60</v>
      </c>
      <c r="L7" s="10">
        <f>$AH$7</f>
        <v>0.45</v>
      </c>
      <c r="M7" s="15">
        <f>TRUNC($AD$3*L7)</f>
        <v>6975</v>
      </c>
      <c r="N7" s="6">
        <f>TRUNC(M7/$D7)</f>
        <v>87</v>
      </c>
      <c r="O7" s="7">
        <f>TRUNC(N7*$E7/60)</f>
        <v>87</v>
      </c>
      <c r="P7" s="6">
        <f t="shared" ref="P7:P11" si="1">TRUNC(N7/2)</f>
        <v>43</v>
      </c>
      <c r="Q7" s="7">
        <f>TRUNC(P7*$E7/60)</f>
        <v>43</v>
      </c>
      <c r="R7" s="10">
        <f>$AI$7</f>
        <v>0.35</v>
      </c>
      <c r="S7" s="15">
        <f>TRUNC($AD$3*R7)</f>
        <v>5425</v>
      </c>
      <c r="T7" s="6">
        <f>TRUNC(S7/$D7)</f>
        <v>67</v>
      </c>
      <c r="U7" s="7">
        <f>TRUNC(T7*$E7/60)</f>
        <v>67</v>
      </c>
      <c r="V7" s="6">
        <f t="shared" ref="V7:V11" si="2">TRUNC(T7/2)</f>
        <v>33</v>
      </c>
      <c r="W7" s="7">
        <f>TRUNC(V7*$E7/60)</f>
        <v>33</v>
      </c>
      <c r="X7" s="10">
        <f>$AJ$7</f>
        <v>0.35</v>
      </c>
      <c r="Y7" s="15">
        <f>TRUNC($AD$3*X7)</f>
        <v>5425</v>
      </c>
      <c r="Z7" s="6">
        <f>TRUNC(Y7/$D7)</f>
        <v>67</v>
      </c>
      <c r="AA7" s="7">
        <f>TRUNC(Z7*$E7/60)</f>
        <v>67</v>
      </c>
      <c r="AB7" s="6">
        <f t="shared" ref="AB7:AB11" si="3">TRUNC(Z7/2)</f>
        <v>33</v>
      </c>
      <c r="AC7" s="7">
        <f>TRUNC(AB7*$E7/60)</f>
        <v>33</v>
      </c>
      <c r="AF7" s="29" t="s">
        <v>5</v>
      </c>
      <c r="AG7" s="43">
        <v>0.625</v>
      </c>
      <c r="AH7" s="43">
        <v>0.45</v>
      </c>
      <c r="AI7" s="43">
        <v>0.35</v>
      </c>
      <c r="AJ7" s="43">
        <v>0.35</v>
      </c>
    </row>
    <row r="8" spans="2:36">
      <c r="B8" s="17" t="s">
        <v>28</v>
      </c>
      <c r="C8" s="17"/>
      <c r="D8" s="47">
        <v>26</v>
      </c>
      <c r="E8" s="2">
        <v>20</v>
      </c>
      <c r="F8" s="46">
        <f>$AG$8</f>
        <v>0.12</v>
      </c>
      <c r="G8" s="15">
        <f>TRUNC($AD$3*F8)</f>
        <v>1860</v>
      </c>
      <c r="H8" s="6">
        <f t="shared" ref="H8:H11" si="4">TRUNC(G8/$D8)</f>
        <v>71</v>
      </c>
      <c r="I8" s="7">
        <f t="shared" ref="I8:I11" si="5">TRUNC(H8*$E8/60)</f>
        <v>23</v>
      </c>
      <c r="J8" s="6">
        <f t="shared" si="0"/>
        <v>35</v>
      </c>
      <c r="K8" s="7">
        <f t="shared" ref="K8:K11" si="6">TRUNC(J8*$E8/60)</f>
        <v>11</v>
      </c>
      <c r="L8" s="10">
        <f>$AH$8</f>
        <v>0.21</v>
      </c>
      <c r="M8" s="15">
        <f>TRUNC($AD$3*L8)</f>
        <v>3255</v>
      </c>
      <c r="N8" s="6">
        <f t="shared" ref="N8:N11" si="7">TRUNC(M8/$D8)</f>
        <v>125</v>
      </c>
      <c r="O8" s="7">
        <f t="shared" ref="O8:O11" si="8">TRUNC(N8*$E8/60)</f>
        <v>41</v>
      </c>
      <c r="P8" s="6">
        <f t="shared" si="1"/>
        <v>62</v>
      </c>
      <c r="Q8" s="7">
        <f t="shared" ref="Q8:Q11" si="9">TRUNC(P8*$E8/60)</f>
        <v>20</v>
      </c>
      <c r="R8" s="10">
        <f>$AI$8</f>
        <v>0.1</v>
      </c>
      <c r="S8" s="15">
        <f>TRUNC($AD$3*R8)</f>
        <v>1550</v>
      </c>
      <c r="T8" s="6">
        <f t="shared" ref="T8:T11" si="10">TRUNC(S8/$D8)</f>
        <v>59</v>
      </c>
      <c r="U8" s="7">
        <f t="shared" ref="U8:U11" si="11">TRUNC(T8*$E8/60)</f>
        <v>19</v>
      </c>
      <c r="V8" s="6">
        <f t="shared" si="2"/>
        <v>29</v>
      </c>
      <c r="W8" s="7">
        <f t="shared" ref="W8:W11" si="12">TRUNC(V8*$E8/60)</f>
        <v>9</v>
      </c>
      <c r="X8" s="10">
        <f>$AJ$8</f>
        <v>0.15</v>
      </c>
      <c r="Y8" s="15">
        <f>TRUNC($AD$3*X8)</f>
        <v>2325</v>
      </c>
      <c r="Z8" s="6">
        <f t="shared" ref="Z8:Z11" si="13">TRUNC(Y8/$D8)</f>
        <v>89</v>
      </c>
      <c r="AA8" s="7">
        <f t="shared" ref="AA8:AA11" si="14">TRUNC(Z8*$E8/60)</f>
        <v>29</v>
      </c>
      <c r="AB8" s="6">
        <f t="shared" si="3"/>
        <v>44</v>
      </c>
      <c r="AC8" s="7">
        <f t="shared" ref="AC8:AC11" si="15">TRUNC(AB8*$E8/60)</f>
        <v>14</v>
      </c>
      <c r="AF8" s="29" t="s">
        <v>6</v>
      </c>
      <c r="AG8" s="43">
        <v>0.12</v>
      </c>
      <c r="AH8" s="43">
        <v>0.21</v>
      </c>
      <c r="AI8" s="43">
        <v>0.1</v>
      </c>
      <c r="AJ8" s="43">
        <v>0.15</v>
      </c>
    </row>
    <row r="9" spans="2:36">
      <c r="B9" s="17" t="s">
        <v>29</v>
      </c>
      <c r="C9" s="17"/>
      <c r="D9" s="16">
        <v>80</v>
      </c>
      <c r="E9" s="2">
        <v>60</v>
      </c>
      <c r="F9" s="46">
        <f>$AG$9</f>
        <v>8.5000000000000006E-2</v>
      </c>
      <c r="G9" s="15">
        <f>TRUNC($AD$3*F9)</f>
        <v>1317</v>
      </c>
      <c r="H9" s="6">
        <f t="shared" si="4"/>
        <v>16</v>
      </c>
      <c r="I9" s="7">
        <f t="shared" si="5"/>
        <v>16</v>
      </c>
      <c r="J9" s="6">
        <f t="shared" si="0"/>
        <v>8</v>
      </c>
      <c r="K9" s="7">
        <f t="shared" si="6"/>
        <v>8</v>
      </c>
      <c r="L9" s="10">
        <f>$AH$9</f>
        <v>8.5000000000000006E-2</v>
      </c>
      <c r="M9" s="15">
        <f>TRUNC($AD$3*L9)</f>
        <v>1317</v>
      </c>
      <c r="N9" s="6">
        <f t="shared" si="7"/>
        <v>16</v>
      </c>
      <c r="O9" s="7">
        <f t="shared" si="8"/>
        <v>16</v>
      </c>
      <c r="P9" s="6">
        <f t="shared" si="1"/>
        <v>8</v>
      </c>
      <c r="Q9" s="7">
        <f t="shared" si="9"/>
        <v>8</v>
      </c>
      <c r="R9" s="10">
        <f>$AI$9</f>
        <v>8.5000000000000006E-2</v>
      </c>
      <c r="S9" s="15">
        <f>TRUNC($AD$3*R9)</f>
        <v>1317</v>
      </c>
      <c r="T9" s="6">
        <f t="shared" si="10"/>
        <v>16</v>
      </c>
      <c r="U9" s="7">
        <f t="shared" si="11"/>
        <v>16</v>
      </c>
      <c r="V9" s="6">
        <f t="shared" si="2"/>
        <v>8</v>
      </c>
      <c r="W9" s="7">
        <f t="shared" si="12"/>
        <v>8</v>
      </c>
      <c r="X9" s="10">
        <f>$AJ$9</f>
        <v>0.4</v>
      </c>
      <c r="Y9" s="15">
        <f>TRUNC($AD$3*X9)</f>
        <v>6200</v>
      </c>
      <c r="Z9" s="6">
        <f t="shared" si="13"/>
        <v>77</v>
      </c>
      <c r="AA9" s="7">
        <f t="shared" si="14"/>
        <v>77</v>
      </c>
      <c r="AB9" s="6">
        <f t="shared" si="3"/>
        <v>38</v>
      </c>
      <c r="AC9" s="7">
        <f t="shared" si="15"/>
        <v>38</v>
      </c>
      <c r="AF9" s="29" t="s">
        <v>7</v>
      </c>
      <c r="AG9" s="43">
        <v>8.5000000000000006E-2</v>
      </c>
      <c r="AH9" s="43">
        <v>8.5000000000000006E-2</v>
      </c>
      <c r="AI9" s="43">
        <v>8.5000000000000006E-2</v>
      </c>
      <c r="AJ9" s="43">
        <v>0.4</v>
      </c>
    </row>
    <row r="10" spans="2:36">
      <c r="B10" s="17" t="s">
        <v>24</v>
      </c>
      <c r="C10" s="17"/>
      <c r="D10" s="47">
        <v>14</v>
      </c>
      <c r="E10" s="2">
        <v>20</v>
      </c>
      <c r="F10" s="48">
        <v>0.12</v>
      </c>
      <c r="G10" s="15">
        <f>TRUNC($AD$3*F10)</f>
        <v>1860</v>
      </c>
      <c r="H10" s="6">
        <f t="shared" si="4"/>
        <v>132</v>
      </c>
      <c r="I10" s="7">
        <f t="shared" si="5"/>
        <v>44</v>
      </c>
      <c r="J10" s="6">
        <f t="shared" si="0"/>
        <v>66</v>
      </c>
      <c r="K10" s="7">
        <f t="shared" si="6"/>
        <v>22</v>
      </c>
      <c r="L10" s="10">
        <f>$AH$10</f>
        <v>0.115</v>
      </c>
      <c r="M10" s="15">
        <f>TRUNC($AD$3*L10)</f>
        <v>1782</v>
      </c>
      <c r="N10" s="6">
        <f t="shared" si="7"/>
        <v>127</v>
      </c>
      <c r="O10" s="7">
        <f t="shared" si="8"/>
        <v>42</v>
      </c>
      <c r="P10" s="6">
        <f t="shared" si="1"/>
        <v>63</v>
      </c>
      <c r="Q10" s="7">
        <f t="shared" si="9"/>
        <v>21</v>
      </c>
      <c r="R10" s="10">
        <f>$AI$10</f>
        <v>0.05</v>
      </c>
      <c r="S10" s="15">
        <f>TRUNC($AD$3*R10)</f>
        <v>775</v>
      </c>
      <c r="T10" s="6">
        <f t="shared" si="10"/>
        <v>55</v>
      </c>
      <c r="U10" s="7">
        <f t="shared" si="11"/>
        <v>18</v>
      </c>
      <c r="V10" s="6">
        <f t="shared" si="2"/>
        <v>27</v>
      </c>
      <c r="W10" s="7">
        <f t="shared" si="12"/>
        <v>9</v>
      </c>
      <c r="X10" s="10">
        <f>$AJ$10</f>
        <v>0.05</v>
      </c>
      <c r="Y10" s="15">
        <f>TRUNC($AD$3*X10)</f>
        <v>775</v>
      </c>
      <c r="Z10" s="6">
        <f t="shared" si="13"/>
        <v>55</v>
      </c>
      <c r="AA10" s="7">
        <f t="shared" si="14"/>
        <v>18</v>
      </c>
      <c r="AB10" s="6">
        <f t="shared" si="3"/>
        <v>27</v>
      </c>
      <c r="AC10" s="7">
        <f t="shared" si="15"/>
        <v>9</v>
      </c>
      <c r="AF10" s="29" t="s">
        <v>8</v>
      </c>
      <c r="AG10" s="43">
        <v>0.05</v>
      </c>
      <c r="AH10" s="43">
        <v>0.115</v>
      </c>
      <c r="AI10" s="43">
        <v>0.05</v>
      </c>
      <c r="AJ10" s="43">
        <v>0.05</v>
      </c>
    </row>
    <row r="11" spans="2:36">
      <c r="B11" s="17" t="s">
        <v>25</v>
      </c>
      <c r="C11" s="17"/>
      <c r="D11" s="47">
        <v>14</v>
      </c>
      <c r="E11" s="2">
        <v>20</v>
      </c>
      <c r="F11" s="48">
        <v>0.05</v>
      </c>
      <c r="G11" s="15">
        <f>TRUNC($AD$3*F11)</f>
        <v>775</v>
      </c>
      <c r="H11" s="6">
        <f t="shared" si="4"/>
        <v>55</v>
      </c>
      <c r="I11" s="7">
        <f t="shared" si="5"/>
        <v>18</v>
      </c>
      <c r="J11" s="6">
        <f t="shared" si="0"/>
        <v>27</v>
      </c>
      <c r="K11" s="7">
        <f t="shared" si="6"/>
        <v>9</v>
      </c>
      <c r="L11" s="10">
        <f>$AH$11</f>
        <v>0.14000000000000001</v>
      </c>
      <c r="M11" s="15">
        <f>TRUNC($AD$3*L11)</f>
        <v>2170</v>
      </c>
      <c r="N11" s="6">
        <f t="shared" si="7"/>
        <v>155</v>
      </c>
      <c r="O11" s="7">
        <f t="shared" si="8"/>
        <v>51</v>
      </c>
      <c r="P11" s="6">
        <f t="shared" si="1"/>
        <v>77</v>
      </c>
      <c r="Q11" s="7">
        <f t="shared" si="9"/>
        <v>25</v>
      </c>
      <c r="R11" s="10">
        <f>$AI$11</f>
        <v>0.41499999999999998</v>
      </c>
      <c r="S11" s="15">
        <f>TRUNC($AD$3*R11)</f>
        <v>6432</v>
      </c>
      <c r="T11" s="6">
        <f t="shared" si="10"/>
        <v>459</v>
      </c>
      <c r="U11" s="7">
        <f t="shared" si="11"/>
        <v>153</v>
      </c>
      <c r="V11" s="6">
        <f t="shared" si="2"/>
        <v>229</v>
      </c>
      <c r="W11" s="7">
        <f t="shared" si="12"/>
        <v>76</v>
      </c>
      <c r="X11" s="10">
        <f>$AJ$11</f>
        <v>0.05</v>
      </c>
      <c r="Y11" s="15">
        <f>TRUNC($AD$3*X11)</f>
        <v>775</v>
      </c>
      <c r="Z11" s="6">
        <f t="shared" si="13"/>
        <v>55</v>
      </c>
      <c r="AA11" s="7">
        <f t="shared" si="14"/>
        <v>18</v>
      </c>
      <c r="AB11" s="6">
        <f t="shared" si="3"/>
        <v>27</v>
      </c>
      <c r="AC11" s="7">
        <f t="shared" si="15"/>
        <v>9</v>
      </c>
      <c r="AF11" s="30" t="s">
        <v>9</v>
      </c>
      <c r="AG11" s="43">
        <v>0.12</v>
      </c>
      <c r="AH11" s="43">
        <v>0.14000000000000001</v>
      </c>
      <c r="AI11" s="43">
        <v>0.41499999999999998</v>
      </c>
      <c r="AJ11" s="43">
        <v>0.05</v>
      </c>
    </row>
    <row r="12" spans="2:36">
      <c r="B12" s="17" t="s">
        <v>30</v>
      </c>
      <c r="C12" s="17"/>
      <c r="D12" s="17"/>
      <c r="E12" s="2"/>
      <c r="F12" s="136">
        <f>$AG$12</f>
        <v>500</v>
      </c>
      <c r="G12" s="137"/>
      <c r="H12" s="11" t="s">
        <v>2</v>
      </c>
      <c r="I12" s="12" t="s">
        <v>2</v>
      </c>
      <c r="J12" s="11" t="s">
        <v>2</v>
      </c>
      <c r="K12" s="12" t="s">
        <v>2</v>
      </c>
      <c r="L12" s="136">
        <f>$AG$12</f>
        <v>500</v>
      </c>
      <c r="M12" s="137"/>
      <c r="N12" s="11" t="s">
        <v>2</v>
      </c>
      <c r="O12" s="12" t="s">
        <v>2</v>
      </c>
      <c r="P12" s="11" t="s">
        <v>2</v>
      </c>
      <c r="Q12" s="12" t="s">
        <v>2</v>
      </c>
      <c r="R12" s="136">
        <f>$AG$12</f>
        <v>500</v>
      </c>
      <c r="S12" s="137"/>
      <c r="T12" s="11" t="s">
        <v>2</v>
      </c>
      <c r="U12" s="12" t="s">
        <v>2</v>
      </c>
      <c r="V12" s="11" t="s">
        <v>2</v>
      </c>
      <c r="W12" s="12" t="s">
        <v>2</v>
      </c>
      <c r="X12" s="136">
        <f>$AG$12</f>
        <v>500</v>
      </c>
      <c r="Y12" s="137"/>
      <c r="Z12" s="11" t="s">
        <v>2</v>
      </c>
      <c r="AA12" s="12" t="s">
        <v>2</v>
      </c>
      <c r="AB12" s="11" t="s">
        <v>2</v>
      </c>
      <c r="AC12" s="12" t="s">
        <v>2</v>
      </c>
      <c r="AF12" s="31" t="s">
        <v>15</v>
      </c>
      <c r="AG12" s="150">
        <v>500</v>
      </c>
      <c r="AH12" s="151"/>
      <c r="AI12" s="151"/>
      <c r="AJ12" s="152"/>
    </row>
    <row r="13" spans="2:36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</row>
    <row r="14" spans="2:36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</row>
    <row r="16" spans="2:36">
      <c r="AD16" s="13" t="s">
        <v>23</v>
      </c>
    </row>
    <row r="17" spans="2:30" ht="25.2">
      <c r="B17" s="140" t="s">
        <v>3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">
        <f>(32000-$F26)</f>
        <v>31500</v>
      </c>
    </row>
    <row r="18" spans="2:30" ht="49.05" customHeight="1">
      <c r="B18" s="17"/>
      <c r="C18" s="17"/>
      <c r="D18" s="17"/>
      <c r="E18" s="17"/>
      <c r="F18" s="141" t="s">
        <v>22</v>
      </c>
      <c r="G18" s="142"/>
      <c r="H18" s="142"/>
      <c r="I18" s="142"/>
      <c r="J18" s="142"/>
      <c r="K18" s="143"/>
      <c r="L18" s="144" t="s">
        <v>11</v>
      </c>
      <c r="M18" s="145"/>
      <c r="N18" s="145"/>
      <c r="O18" s="145"/>
      <c r="P18" s="145"/>
      <c r="Q18" s="146"/>
      <c r="R18" s="147" t="s">
        <v>12</v>
      </c>
      <c r="S18" s="148"/>
      <c r="T18" s="148"/>
      <c r="U18" s="148"/>
      <c r="V18" s="148"/>
      <c r="W18" s="149"/>
      <c r="X18" s="162" t="s">
        <v>40</v>
      </c>
      <c r="Y18" s="163"/>
      <c r="Z18" s="163"/>
      <c r="AA18" s="163"/>
      <c r="AB18" s="163"/>
      <c r="AC18" s="164"/>
    </row>
    <row r="19" spans="2:30" ht="57.6">
      <c r="B19" s="17"/>
      <c r="C19" s="17"/>
      <c r="D19" s="2" t="s">
        <v>31</v>
      </c>
      <c r="E19" s="2" t="s">
        <v>32</v>
      </c>
      <c r="F19" s="2" t="s">
        <v>34</v>
      </c>
      <c r="G19" s="2" t="s">
        <v>35</v>
      </c>
      <c r="H19" s="138" t="s">
        <v>36</v>
      </c>
      <c r="I19" s="139"/>
      <c r="J19" s="138" t="s">
        <v>37</v>
      </c>
      <c r="K19" s="139"/>
      <c r="L19" s="2" t="s">
        <v>34</v>
      </c>
      <c r="M19" s="2" t="s">
        <v>35</v>
      </c>
      <c r="N19" s="138" t="s">
        <v>36</v>
      </c>
      <c r="O19" s="139"/>
      <c r="P19" s="138" t="s">
        <v>37</v>
      </c>
      <c r="Q19" s="139"/>
      <c r="R19" s="2" t="s">
        <v>34</v>
      </c>
      <c r="S19" s="2" t="s">
        <v>35</v>
      </c>
      <c r="T19" s="138" t="s">
        <v>36</v>
      </c>
      <c r="U19" s="139"/>
      <c r="V19" s="138" t="s">
        <v>37</v>
      </c>
      <c r="W19" s="139"/>
      <c r="X19" s="2" t="s">
        <v>34</v>
      </c>
      <c r="Y19" s="2" t="s">
        <v>35</v>
      </c>
      <c r="Z19" s="138" t="s">
        <v>36</v>
      </c>
      <c r="AA19" s="139"/>
      <c r="AB19" s="138" t="s">
        <v>37</v>
      </c>
      <c r="AC19" s="139"/>
    </row>
    <row r="20" spans="2:30">
      <c r="B20" s="17"/>
      <c r="C20" s="17"/>
      <c r="D20" s="16"/>
      <c r="E20" s="2"/>
      <c r="F20" s="16"/>
      <c r="G20" s="16"/>
      <c r="H20" s="16" t="s">
        <v>38</v>
      </c>
      <c r="I20" s="2" t="s">
        <v>39</v>
      </c>
      <c r="J20" s="16" t="s">
        <v>38</v>
      </c>
      <c r="K20" s="2" t="s">
        <v>39</v>
      </c>
      <c r="L20" s="16"/>
      <c r="M20" s="16"/>
      <c r="N20" s="16" t="s">
        <v>38</v>
      </c>
      <c r="O20" s="2" t="s">
        <v>39</v>
      </c>
      <c r="P20" s="16" t="s">
        <v>38</v>
      </c>
      <c r="Q20" s="2" t="s">
        <v>39</v>
      </c>
      <c r="R20" s="16"/>
      <c r="S20" s="16"/>
      <c r="T20" s="16" t="s">
        <v>38</v>
      </c>
      <c r="U20" s="2" t="s">
        <v>39</v>
      </c>
      <c r="V20" s="16" t="s">
        <v>38</v>
      </c>
      <c r="W20" s="2" t="s">
        <v>39</v>
      </c>
      <c r="X20" s="16"/>
      <c r="Y20" s="16"/>
      <c r="Z20" s="16" t="s">
        <v>38</v>
      </c>
      <c r="AA20" s="2" t="s">
        <v>39</v>
      </c>
      <c r="AB20" s="16" t="s">
        <v>38</v>
      </c>
      <c r="AC20" s="2" t="s">
        <v>39</v>
      </c>
    </row>
    <row r="21" spans="2:30">
      <c r="B21" s="17" t="s">
        <v>27</v>
      </c>
      <c r="C21" s="17"/>
      <c r="D21" s="16">
        <v>80</v>
      </c>
      <c r="E21" s="2">
        <v>60</v>
      </c>
      <c r="F21" s="46">
        <f>$AG$7</f>
        <v>0.625</v>
      </c>
      <c r="G21" s="15">
        <f>TRUNC($AD$17*F21)</f>
        <v>19687</v>
      </c>
      <c r="H21" s="6">
        <f>TRUNC(G21/$D21)</f>
        <v>246</v>
      </c>
      <c r="I21" s="7">
        <f>TRUNC(H21*$E21/60)</f>
        <v>246</v>
      </c>
      <c r="J21" s="6">
        <f t="shared" ref="J21:J25" si="16">TRUNC(H21/2)</f>
        <v>123</v>
      </c>
      <c r="K21" s="7">
        <f>TRUNC(J21*$E21/60)</f>
        <v>123</v>
      </c>
      <c r="L21" s="10">
        <f>$AH$7</f>
        <v>0.45</v>
      </c>
      <c r="M21" s="15">
        <f>TRUNC($AD$17*L21)</f>
        <v>14175</v>
      </c>
      <c r="N21" s="6">
        <f>TRUNC(M21/$D21)</f>
        <v>177</v>
      </c>
      <c r="O21" s="7">
        <f>TRUNC(N21*$E21/60)</f>
        <v>177</v>
      </c>
      <c r="P21" s="6">
        <f t="shared" ref="P21:P25" si="17">TRUNC(N21/2)</f>
        <v>88</v>
      </c>
      <c r="Q21" s="7">
        <f>TRUNC(P21*$E21/60)</f>
        <v>88</v>
      </c>
      <c r="R21" s="10">
        <f>$AI$7</f>
        <v>0.35</v>
      </c>
      <c r="S21" s="15">
        <f>TRUNC($AD$17*R21)</f>
        <v>11025</v>
      </c>
      <c r="T21" s="6">
        <f>TRUNC(S21/$D21)</f>
        <v>137</v>
      </c>
      <c r="U21" s="7">
        <f>TRUNC(T21*$E21/60)</f>
        <v>137</v>
      </c>
      <c r="V21" s="6">
        <f t="shared" ref="V21:V25" si="18">TRUNC(T21/2)</f>
        <v>68</v>
      </c>
      <c r="W21" s="7">
        <f>TRUNC(V21*$E21/60)</f>
        <v>68</v>
      </c>
      <c r="X21" s="10">
        <f>$AJ$7</f>
        <v>0.35</v>
      </c>
      <c r="Y21" s="15">
        <f>TRUNC($AD$17*X21)</f>
        <v>11025</v>
      </c>
      <c r="Z21" s="6">
        <f>TRUNC(Y21/$D21)</f>
        <v>137</v>
      </c>
      <c r="AA21" s="7">
        <f>TRUNC(Z21*$E21/60)</f>
        <v>137</v>
      </c>
      <c r="AB21" s="6">
        <f t="shared" ref="AB21:AB25" si="19">TRUNC(Z21/2)</f>
        <v>68</v>
      </c>
      <c r="AC21" s="7">
        <f>TRUNC(AB21*$E21/60)</f>
        <v>68</v>
      </c>
    </row>
    <row r="22" spans="2:30">
      <c r="B22" s="17" t="s">
        <v>28</v>
      </c>
      <c r="C22" s="17"/>
      <c r="D22" s="47">
        <v>26</v>
      </c>
      <c r="E22" s="2">
        <v>20</v>
      </c>
      <c r="F22" s="46">
        <f>$AG$8</f>
        <v>0.12</v>
      </c>
      <c r="G22" s="15">
        <f t="shared" ref="G22:G25" si="20">TRUNC($AD$17*F22)</f>
        <v>3780</v>
      </c>
      <c r="H22" s="6">
        <f t="shared" ref="H22:H25" si="21">TRUNC(G22/$D22)</f>
        <v>145</v>
      </c>
      <c r="I22" s="7">
        <f t="shared" ref="I22:I25" si="22">TRUNC(H22*$E22/60)</f>
        <v>48</v>
      </c>
      <c r="J22" s="6">
        <f t="shared" si="16"/>
        <v>72</v>
      </c>
      <c r="K22" s="7">
        <f t="shared" ref="K22:K25" si="23">TRUNC(J22*$E22/60)</f>
        <v>24</v>
      </c>
      <c r="L22" s="10">
        <f>$AH$8</f>
        <v>0.21</v>
      </c>
      <c r="M22" s="15">
        <f t="shared" ref="M22:M25" si="24">TRUNC($AD$17*L22)</f>
        <v>6615</v>
      </c>
      <c r="N22" s="6">
        <f t="shared" ref="N22:N25" si="25">TRUNC(M22/$D22)</f>
        <v>254</v>
      </c>
      <c r="O22" s="7">
        <f t="shared" ref="O22:O25" si="26">TRUNC(N22*$E22/60)</f>
        <v>84</v>
      </c>
      <c r="P22" s="6">
        <f t="shared" si="17"/>
        <v>127</v>
      </c>
      <c r="Q22" s="7">
        <f t="shared" ref="Q22:Q25" si="27">TRUNC(P22*$E22/60)</f>
        <v>42</v>
      </c>
      <c r="R22" s="10">
        <f>$AI$8</f>
        <v>0.1</v>
      </c>
      <c r="S22" s="15">
        <f t="shared" ref="S22:S25" si="28">TRUNC($AD$17*R22)</f>
        <v>3150</v>
      </c>
      <c r="T22" s="6">
        <f t="shared" ref="T22:T25" si="29">TRUNC(S22/$D22)</f>
        <v>121</v>
      </c>
      <c r="U22" s="7">
        <f t="shared" ref="U22:U25" si="30">TRUNC(T22*$E22/60)</f>
        <v>40</v>
      </c>
      <c r="V22" s="6">
        <f t="shared" si="18"/>
        <v>60</v>
      </c>
      <c r="W22" s="7">
        <f t="shared" ref="W22:W25" si="31">TRUNC(V22*$E22/60)</f>
        <v>20</v>
      </c>
      <c r="X22" s="10">
        <f>$AJ$8</f>
        <v>0.15</v>
      </c>
      <c r="Y22" s="15">
        <f t="shared" ref="Y22:Y25" si="32">TRUNC($AD$17*X22)</f>
        <v>4725</v>
      </c>
      <c r="Z22" s="6">
        <f t="shared" ref="Z22:Z25" si="33">TRUNC(Y22/$D22)</f>
        <v>181</v>
      </c>
      <c r="AA22" s="7">
        <f t="shared" ref="AA22:AA25" si="34">TRUNC(Z22*$E22/60)</f>
        <v>60</v>
      </c>
      <c r="AB22" s="6">
        <f t="shared" si="19"/>
        <v>90</v>
      </c>
      <c r="AC22" s="7">
        <f t="shared" ref="AC22:AC25" si="35">TRUNC(AB22*$E22/60)</f>
        <v>30</v>
      </c>
    </row>
    <row r="23" spans="2:30">
      <c r="B23" s="17" t="s">
        <v>29</v>
      </c>
      <c r="C23" s="17"/>
      <c r="D23" s="16">
        <v>80</v>
      </c>
      <c r="E23" s="2">
        <v>60</v>
      </c>
      <c r="F23" s="46">
        <f>$AG$9</f>
        <v>8.5000000000000006E-2</v>
      </c>
      <c r="G23" s="15">
        <f t="shared" si="20"/>
        <v>2677</v>
      </c>
      <c r="H23" s="6">
        <f t="shared" si="21"/>
        <v>33</v>
      </c>
      <c r="I23" s="7">
        <f t="shared" si="22"/>
        <v>33</v>
      </c>
      <c r="J23" s="6">
        <f t="shared" si="16"/>
        <v>16</v>
      </c>
      <c r="K23" s="7">
        <f t="shared" si="23"/>
        <v>16</v>
      </c>
      <c r="L23" s="10">
        <f>$AH$9</f>
        <v>8.5000000000000006E-2</v>
      </c>
      <c r="M23" s="15">
        <f t="shared" si="24"/>
        <v>2677</v>
      </c>
      <c r="N23" s="6">
        <f t="shared" si="25"/>
        <v>33</v>
      </c>
      <c r="O23" s="7">
        <f t="shared" si="26"/>
        <v>33</v>
      </c>
      <c r="P23" s="6">
        <f t="shared" si="17"/>
        <v>16</v>
      </c>
      <c r="Q23" s="7">
        <f t="shared" si="27"/>
        <v>16</v>
      </c>
      <c r="R23" s="10">
        <f>$AI$9</f>
        <v>8.5000000000000006E-2</v>
      </c>
      <c r="S23" s="15">
        <f t="shared" si="28"/>
        <v>2677</v>
      </c>
      <c r="T23" s="6">
        <f t="shared" si="29"/>
        <v>33</v>
      </c>
      <c r="U23" s="7">
        <f t="shared" si="30"/>
        <v>33</v>
      </c>
      <c r="V23" s="6">
        <f t="shared" si="18"/>
        <v>16</v>
      </c>
      <c r="W23" s="7">
        <f t="shared" si="31"/>
        <v>16</v>
      </c>
      <c r="X23" s="10">
        <f>$AJ$9</f>
        <v>0.4</v>
      </c>
      <c r="Y23" s="15">
        <f t="shared" si="32"/>
        <v>12600</v>
      </c>
      <c r="Z23" s="6">
        <f t="shared" si="33"/>
        <v>157</v>
      </c>
      <c r="AA23" s="7">
        <f t="shared" si="34"/>
        <v>157</v>
      </c>
      <c r="AB23" s="6">
        <f t="shared" si="19"/>
        <v>78</v>
      </c>
      <c r="AC23" s="7">
        <f t="shared" si="35"/>
        <v>78</v>
      </c>
    </row>
    <row r="24" spans="2:30">
      <c r="B24" s="17" t="s">
        <v>24</v>
      </c>
      <c r="C24" s="17"/>
      <c r="D24" s="47">
        <v>14</v>
      </c>
      <c r="E24" s="2">
        <v>20</v>
      </c>
      <c r="F24" s="48">
        <v>0.12</v>
      </c>
      <c r="G24" s="15">
        <f t="shared" si="20"/>
        <v>3780</v>
      </c>
      <c r="H24" s="6">
        <f t="shared" si="21"/>
        <v>270</v>
      </c>
      <c r="I24" s="7">
        <f t="shared" si="22"/>
        <v>90</v>
      </c>
      <c r="J24" s="6">
        <f t="shared" si="16"/>
        <v>135</v>
      </c>
      <c r="K24" s="7">
        <f t="shared" si="23"/>
        <v>45</v>
      </c>
      <c r="L24" s="10">
        <f>$AH$10</f>
        <v>0.115</v>
      </c>
      <c r="M24" s="15">
        <f t="shared" si="24"/>
        <v>3622</v>
      </c>
      <c r="N24" s="6">
        <f t="shared" si="25"/>
        <v>258</v>
      </c>
      <c r="O24" s="7">
        <f t="shared" si="26"/>
        <v>86</v>
      </c>
      <c r="P24" s="6">
        <f t="shared" si="17"/>
        <v>129</v>
      </c>
      <c r="Q24" s="7">
        <f t="shared" si="27"/>
        <v>43</v>
      </c>
      <c r="R24" s="10">
        <f>$AI$10</f>
        <v>0.05</v>
      </c>
      <c r="S24" s="15">
        <f t="shared" si="28"/>
        <v>1575</v>
      </c>
      <c r="T24" s="6">
        <f t="shared" si="29"/>
        <v>112</v>
      </c>
      <c r="U24" s="7">
        <f t="shared" si="30"/>
        <v>37</v>
      </c>
      <c r="V24" s="6">
        <f t="shared" si="18"/>
        <v>56</v>
      </c>
      <c r="W24" s="7">
        <f t="shared" si="31"/>
        <v>18</v>
      </c>
      <c r="X24" s="10">
        <f>$AJ$10</f>
        <v>0.05</v>
      </c>
      <c r="Y24" s="15">
        <f t="shared" si="32"/>
        <v>1575</v>
      </c>
      <c r="Z24" s="6">
        <f t="shared" si="33"/>
        <v>112</v>
      </c>
      <c r="AA24" s="7">
        <f t="shared" si="34"/>
        <v>37</v>
      </c>
      <c r="AB24" s="6">
        <f t="shared" si="19"/>
        <v>56</v>
      </c>
      <c r="AC24" s="7">
        <f t="shared" si="35"/>
        <v>18</v>
      </c>
    </row>
    <row r="25" spans="2:30">
      <c r="B25" s="17" t="s">
        <v>25</v>
      </c>
      <c r="C25" s="17"/>
      <c r="D25" s="47">
        <v>14</v>
      </c>
      <c r="E25" s="2">
        <v>20</v>
      </c>
      <c r="F25" s="48">
        <v>0.05</v>
      </c>
      <c r="G25" s="15">
        <f t="shared" si="20"/>
        <v>1575</v>
      </c>
      <c r="H25" s="6">
        <f t="shared" si="21"/>
        <v>112</v>
      </c>
      <c r="I25" s="7">
        <f t="shared" si="22"/>
        <v>37</v>
      </c>
      <c r="J25" s="6">
        <f t="shared" si="16"/>
        <v>56</v>
      </c>
      <c r="K25" s="7">
        <f t="shared" si="23"/>
        <v>18</v>
      </c>
      <c r="L25" s="10">
        <f>$AH$11</f>
        <v>0.14000000000000001</v>
      </c>
      <c r="M25" s="15">
        <f t="shared" si="24"/>
        <v>4410</v>
      </c>
      <c r="N25" s="6">
        <f t="shared" si="25"/>
        <v>315</v>
      </c>
      <c r="O25" s="7">
        <f t="shared" si="26"/>
        <v>105</v>
      </c>
      <c r="P25" s="6">
        <f t="shared" si="17"/>
        <v>157</v>
      </c>
      <c r="Q25" s="7">
        <f t="shared" si="27"/>
        <v>52</v>
      </c>
      <c r="R25" s="10">
        <f>$AI$11</f>
        <v>0.41499999999999998</v>
      </c>
      <c r="S25" s="15">
        <f t="shared" si="28"/>
        <v>13072</v>
      </c>
      <c r="T25" s="6">
        <f t="shared" si="29"/>
        <v>933</v>
      </c>
      <c r="U25" s="7">
        <f t="shared" si="30"/>
        <v>311</v>
      </c>
      <c r="V25" s="6">
        <f t="shared" si="18"/>
        <v>466</v>
      </c>
      <c r="W25" s="7">
        <f t="shared" si="31"/>
        <v>155</v>
      </c>
      <c r="X25" s="10">
        <f>$AJ$11</f>
        <v>0.05</v>
      </c>
      <c r="Y25" s="15">
        <f t="shared" si="32"/>
        <v>1575</v>
      </c>
      <c r="Z25" s="6">
        <f t="shared" si="33"/>
        <v>112</v>
      </c>
      <c r="AA25" s="7">
        <f t="shared" si="34"/>
        <v>37</v>
      </c>
      <c r="AB25" s="6">
        <f t="shared" si="19"/>
        <v>56</v>
      </c>
      <c r="AC25" s="7">
        <f t="shared" si="35"/>
        <v>18</v>
      </c>
    </row>
    <row r="26" spans="2:30">
      <c r="B26" s="17" t="s">
        <v>30</v>
      </c>
      <c r="C26" s="17"/>
      <c r="D26" s="17"/>
      <c r="E26" s="2"/>
      <c r="F26" s="136">
        <f>$AG$12</f>
        <v>500</v>
      </c>
      <c r="G26" s="137"/>
      <c r="H26" s="11" t="s">
        <v>2</v>
      </c>
      <c r="I26" s="12" t="s">
        <v>2</v>
      </c>
      <c r="J26" s="11" t="s">
        <v>2</v>
      </c>
      <c r="K26" s="12" t="s">
        <v>2</v>
      </c>
      <c r="L26" s="136">
        <f>$AG$12</f>
        <v>500</v>
      </c>
      <c r="M26" s="137"/>
      <c r="N26" s="11" t="s">
        <v>2</v>
      </c>
      <c r="O26" s="12" t="s">
        <v>2</v>
      </c>
      <c r="P26" s="11" t="s">
        <v>2</v>
      </c>
      <c r="Q26" s="12" t="s">
        <v>2</v>
      </c>
      <c r="R26" s="136">
        <f>$AG$12</f>
        <v>500</v>
      </c>
      <c r="S26" s="137"/>
      <c r="T26" s="11" t="s">
        <v>2</v>
      </c>
      <c r="U26" s="12" t="s">
        <v>2</v>
      </c>
      <c r="V26" s="11" t="s">
        <v>2</v>
      </c>
      <c r="W26" s="12" t="s">
        <v>2</v>
      </c>
      <c r="X26" s="136">
        <f>$AG$12</f>
        <v>500</v>
      </c>
      <c r="Y26" s="137"/>
      <c r="Z26" s="11" t="s">
        <v>2</v>
      </c>
      <c r="AA26" s="12" t="s">
        <v>2</v>
      </c>
      <c r="AB26" s="11" t="s">
        <v>2</v>
      </c>
      <c r="AC26" s="12" t="s">
        <v>2</v>
      </c>
    </row>
    <row r="30" spans="2:30">
      <c r="AD30" s="13" t="s">
        <v>23</v>
      </c>
    </row>
    <row r="31" spans="2:30" ht="25.2">
      <c r="B31" s="140" t="s">
        <v>20</v>
      </c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">
        <f>(64000-$F40)</f>
        <v>63500</v>
      </c>
    </row>
    <row r="32" spans="2:30" ht="51" customHeight="1">
      <c r="B32" s="17"/>
      <c r="C32" s="17"/>
      <c r="D32" s="17"/>
      <c r="E32" s="17"/>
      <c r="F32" s="141" t="s">
        <v>22</v>
      </c>
      <c r="G32" s="142"/>
      <c r="H32" s="142"/>
      <c r="I32" s="142"/>
      <c r="J32" s="142"/>
      <c r="K32" s="143"/>
      <c r="L32" s="144" t="s">
        <v>11</v>
      </c>
      <c r="M32" s="145"/>
      <c r="N32" s="145"/>
      <c r="O32" s="145"/>
      <c r="P32" s="145"/>
      <c r="Q32" s="146"/>
      <c r="R32" s="147" t="s">
        <v>12</v>
      </c>
      <c r="S32" s="148"/>
      <c r="T32" s="148"/>
      <c r="U32" s="148"/>
      <c r="V32" s="148"/>
      <c r="W32" s="149"/>
      <c r="X32" s="162" t="s">
        <v>40</v>
      </c>
      <c r="Y32" s="163"/>
      <c r="Z32" s="163"/>
      <c r="AA32" s="163"/>
      <c r="AB32" s="163"/>
      <c r="AC32" s="164"/>
    </row>
    <row r="33" spans="2:30" ht="57.6">
      <c r="B33" s="17"/>
      <c r="C33" s="17"/>
      <c r="D33" s="2" t="s">
        <v>31</v>
      </c>
      <c r="E33" s="2" t="s">
        <v>32</v>
      </c>
      <c r="F33" s="2" t="s">
        <v>34</v>
      </c>
      <c r="G33" s="2" t="s">
        <v>35</v>
      </c>
      <c r="H33" s="138" t="s">
        <v>36</v>
      </c>
      <c r="I33" s="139"/>
      <c r="J33" s="138" t="s">
        <v>37</v>
      </c>
      <c r="K33" s="139"/>
      <c r="L33" s="2" t="s">
        <v>34</v>
      </c>
      <c r="M33" s="2" t="s">
        <v>35</v>
      </c>
      <c r="N33" s="138" t="s">
        <v>36</v>
      </c>
      <c r="O33" s="139"/>
      <c r="P33" s="138" t="s">
        <v>37</v>
      </c>
      <c r="Q33" s="139"/>
      <c r="R33" s="2" t="s">
        <v>34</v>
      </c>
      <c r="S33" s="2" t="s">
        <v>35</v>
      </c>
      <c r="T33" s="138" t="s">
        <v>36</v>
      </c>
      <c r="U33" s="139"/>
      <c r="V33" s="138" t="s">
        <v>37</v>
      </c>
      <c r="W33" s="139"/>
      <c r="X33" s="2" t="s">
        <v>34</v>
      </c>
      <c r="Y33" s="2" t="s">
        <v>35</v>
      </c>
      <c r="Z33" s="138" t="s">
        <v>36</v>
      </c>
      <c r="AA33" s="139"/>
      <c r="AB33" s="138" t="s">
        <v>37</v>
      </c>
      <c r="AC33" s="139"/>
    </row>
    <row r="34" spans="2:30">
      <c r="B34" s="17"/>
      <c r="C34" s="17"/>
      <c r="D34" s="16"/>
      <c r="E34" s="2"/>
      <c r="F34" s="16"/>
      <c r="G34" s="16"/>
      <c r="H34" s="16" t="s">
        <v>38</v>
      </c>
      <c r="I34" s="2" t="s">
        <v>39</v>
      </c>
      <c r="J34" s="16" t="s">
        <v>38</v>
      </c>
      <c r="K34" s="2" t="s">
        <v>39</v>
      </c>
      <c r="L34" s="16"/>
      <c r="M34" s="16"/>
      <c r="N34" s="16" t="s">
        <v>38</v>
      </c>
      <c r="O34" s="2" t="s">
        <v>39</v>
      </c>
      <c r="P34" s="16" t="s">
        <v>38</v>
      </c>
      <c r="Q34" s="2" t="s">
        <v>39</v>
      </c>
      <c r="R34" s="16"/>
      <c r="S34" s="16"/>
      <c r="T34" s="16" t="s">
        <v>38</v>
      </c>
      <c r="U34" s="2" t="s">
        <v>39</v>
      </c>
      <c r="V34" s="16" t="s">
        <v>38</v>
      </c>
      <c r="W34" s="2" t="s">
        <v>39</v>
      </c>
      <c r="X34" s="16"/>
      <c r="Y34" s="16"/>
      <c r="Z34" s="16" t="s">
        <v>38</v>
      </c>
      <c r="AA34" s="2" t="s">
        <v>39</v>
      </c>
      <c r="AB34" s="16" t="s">
        <v>38</v>
      </c>
      <c r="AC34" s="2" t="s">
        <v>39</v>
      </c>
    </row>
    <row r="35" spans="2:30">
      <c r="B35" s="17" t="s">
        <v>27</v>
      </c>
      <c r="C35" s="17"/>
      <c r="D35" s="16">
        <v>80</v>
      </c>
      <c r="E35" s="2">
        <v>60</v>
      </c>
      <c r="F35" s="46">
        <f>$AG$7</f>
        <v>0.625</v>
      </c>
      <c r="G35" s="15">
        <f>TRUNC($AD$31*F35)</f>
        <v>39687</v>
      </c>
      <c r="H35" s="6">
        <f>TRUNC(G35/$D35)</f>
        <v>496</v>
      </c>
      <c r="I35" s="7">
        <f>TRUNC(H35*$E35/60)</f>
        <v>496</v>
      </c>
      <c r="J35" s="6">
        <f t="shared" ref="J35:J39" si="36">TRUNC(H35/2)</f>
        <v>248</v>
      </c>
      <c r="K35" s="7">
        <f>TRUNC(J35*$E35/60)</f>
        <v>248</v>
      </c>
      <c r="L35" s="10">
        <f>$AH$7</f>
        <v>0.45</v>
      </c>
      <c r="M35" s="15">
        <f>TRUNC($AD$31*L35)</f>
        <v>28575</v>
      </c>
      <c r="N35" s="6">
        <f>TRUNC(M35/$D35)</f>
        <v>357</v>
      </c>
      <c r="O35" s="7">
        <f>TRUNC(N35*$E35/60)</f>
        <v>357</v>
      </c>
      <c r="P35" s="6">
        <f t="shared" ref="P35:P39" si="37">TRUNC(N35/2)</f>
        <v>178</v>
      </c>
      <c r="Q35" s="7">
        <f>TRUNC(P35*$E35/60)</f>
        <v>178</v>
      </c>
      <c r="R35" s="10">
        <f>$AI$7</f>
        <v>0.35</v>
      </c>
      <c r="S35" s="15">
        <f>TRUNC($AD$31*R35)</f>
        <v>22225</v>
      </c>
      <c r="T35" s="6">
        <f>TRUNC(S35/$D35)</f>
        <v>277</v>
      </c>
      <c r="U35" s="7">
        <f>TRUNC(T35*$E35/60)</f>
        <v>277</v>
      </c>
      <c r="V35" s="6">
        <f t="shared" ref="V35:V39" si="38">TRUNC(T35/2)</f>
        <v>138</v>
      </c>
      <c r="W35" s="7">
        <f>TRUNC(V35*$E35/60)</f>
        <v>138</v>
      </c>
      <c r="X35" s="10">
        <f>$AJ$7</f>
        <v>0.35</v>
      </c>
      <c r="Y35" s="15">
        <f>TRUNC($AD$31*X35)</f>
        <v>22225</v>
      </c>
      <c r="Z35" s="6">
        <f>TRUNC(Y35/$D35)</f>
        <v>277</v>
      </c>
      <c r="AA35" s="7">
        <f>TRUNC(Z35*$E35/60)</f>
        <v>277</v>
      </c>
      <c r="AB35" s="6">
        <f t="shared" ref="AB35:AB39" si="39">TRUNC(Z35/2)</f>
        <v>138</v>
      </c>
      <c r="AC35" s="7">
        <f>TRUNC(AB35*$E35/60)</f>
        <v>138</v>
      </c>
    </row>
    <row r="36" spans="2:30">
      <c r="B36" s="17" t="s">
        <v>28</v>
      </c>
      <c r="C36" s="17"/>
      <c r="D36" s="47">
        <v>26</v>
      </c>
      <c r="E36" s="2">
        <v>20</v>
      </c>
      <c r="F36" s="46">
        <f>$AG$8</f>
        <v>0.12</v>
      </c>
      <c r="G36" s="15">
        <f t="shared" ref="G36:G39" si="40">TRUNC($AD$31*F36)</f>
        <v>7620</v>
      </c>
      <c r="H36" s="6">
        <f t="shared" ref="H36:H39" si="41">TRUNC(G36/$D36)</f>
        <v>293</v>
      </c>
      <c r="I36" s="7">
        <f t="shared" ref="I36:I39" si="42">TRUNC(H36*$E36/60)</f>
        <v>97</v>
      </c>
      <c r="J36" s="6">
        <f t="shared" si="36"/>
        <v>146</v>
      </c>
      <c r="K36" s="7">
        <f t="shared" ref="K36:K39" si="43">TRUNC(J36*$E36/60)</f>
        <v>48</v>
      </c>
      <c r="L36" s="10">
        <f>$AH$8</f>
        <v>0.21</v>
      </c>
      <c r="M36" s="15">
        <f t="shared" ref="M36:M39" si="44">TRUNC($AD$31*L36)</f>
        <v>13335</v>
      </c>
      <c r="N36" s="6">
        <f t="shared" ref="N36:N39" si="45">TRUNC(M36/$D36)</f>
        <v>512</v>
      </c>
      <c r="O36" s="7">
        <f t="shared" ref="O36:O39" si="46">TRUNC(N36*$E36/60)</f>
        <v>170</v>
      </c>
      <c r="P36" s="6">
        <f t="shared" si="37"/>
        <v>256</v>
      </c>
      <c r="Q36" s="7">
        <f t="shared" ref="Q36:Q39" si="47">TRUNC(P36*$E36/60)</f>
        <v>85</v>
      </c>
      <c r="R36" s="10">
        <f>$AI$8</f>
        <v>0.1</v>
      </c>
      <c r="S36" s="15">
        <f t="shared" ref="S36:S39" si="48">TRUNC($AD$31*R36)</f>
        <v>6350</v>
      </c>
      <c r="T36" s="6">
        <f t="shared" ref="T36:T39" si="49">TRUNC(S36/$D36)</f>
        <v>244</v>
      </c>
      <c r="U36" s="7">
        <f t="shared" ref="U36:U39" si="50">TRUNC(T36*$E36/60)</f>
        <v>81</v>
      </c>
      <c r="V36" s="6">
        <f t="shared" si="38"/>
        <v>122</v>
      </c>
      <c r="W36" s="7">
        <f t="shared" ref="W36:W39" si="51">TRUNC(V36*$E36/60)</f>
        <v>40</v>
      </c>
      <c r="X36" s="10">
        <f>$AJ$8</f>
        <v>0.15</v>
      </c>
      <c r="Y36" s="15">
        <f t="shared" ref="Y36:Y39" si="52">TRUNC($AD$31*X36)</f>
        <v>9525</v>
      </c>
      <c r="Z36" s="6">
        <f t="shared" ref="Z36:Z39" si="53">TRUNC(Y36/$D36)</f>
        <v>366</v>
      </c>
      <c r="AA36" s="7">
        <f t="shared" ref="AA36:AA39" si="54">TRUNC(Z36*$E36/60)</f>
        <v>122</v>
      </c>
      <c r="AB36" s="6">
        <f t="shared" si="39"/>
        <v>183</v>
      </c>
      <c r="AC36" s="7">
        <f t="shared" ref="AC36:AC39" si="55">TRUNC(AB36*$E36/60)</f>
        <v>61</v>
      </c>
    </row>
    <row r="37" spans="2:30">
      <c r="B37" s="17" t="s">
        <v>29</v>
      </c>
      <c r="C37" s="17"/>
      <c r="D37" s="16">
        <v>80</v>
      </c>
      <c r="E37" s="2">
        <v>60</v>
      </c>
      <c r="F37" s="46">
        <f>$AG$9</f>
        <v>8.5000000000000006E-2</v>
      </c>
      <c r="G37" s="15">
        <f t="shared" si="40"/>
        <v>5397</v>
      </c>
      <c r="H37" s="6">
        <f t="shared" si="41"/>
        <v>67</v>
      </c>
      <c r="I37" s="7">
        <f t="shared" si="42"/>
        <v>67</v>
      </c>
      <c r="J37" s="6">
        <f t="shared" si="36"/>
        <v>33</v>
      </c>
      <c r="K37" s="7">
        <f t="shared" si="43"/>
        <v>33</v>
      </c>
      <c r="L37" s="10">
        <f>$AH$9</f>
        <v>8.5000000000000006E-2</v>
      </c>
      <c r="M37" s="15">
        <f t="shared" si="44"/>
        <v>5397</v>
      </c>
      <c r="N37" s="6">
        <f t="shared" si="45"/>
        <v>67</v>
      </c>
      <c r="O37" s="7">
        <f t="shared" si="46"/>
        <v>67</v>
      </c>
      <c r="P37" s="6">
        <f t="shared" si="37"/>
        <v>33</v>
      </c>
      <c r="Q37" s="7">
        <f t="shared" si="47"/>
        <v>33</v>
      </c>
      <c r="R37" s="10">
        <f>$AI$9</f>
        <v>8.5000000000000006E-2</v>
      </c>
      <c r="S37" s="15">
        <f t="shared" si="48"/>
        <v>5397</v>
      </c>
      <c r="T37" s="6">
        <f t="shared" si="49"/>
        <v>67</v>
      </c>
      <c r="U37" s="7">
        <f t="shared" si="50"/>
        <v>67</v>
      </c>
      <c r="V37" s="6">
        <f t="shared" si="38"/>
        <v>33</v>
      </c>
      <c r="W37" s="7">
        <f t="shared" si="51"/>
        <v>33</v>
      </c>
      <c r="X37" s="10">
        <f>$AJ$9</f>
        <v>0.4</v>
      </c>
      <c r="Y37" s="15">
        <f t="shared" si="52"/>
        <v>25400</v>
      </c>
      <c r="Z37" s="6">
        <f t="shared" si="53"/>
        <v>317</v>
      </c>
      <c r="AA37" s="7">
        <f t="shared" si="54"/>
        <v>317</v>
      </c>
      <c r="AB37" s="6">
        <f t="shared" si="39"/>
        <v>158</v>
      </c>
      <c r="AC37" s="7">
        <f t="shared" si="55"/>
        <v>158</v>
      </c>
    </row>
    <row r="38" spans="2:30">
      <c r="B38" s="17" t="s">
        <v>24</v>
      </c>
      <c r="C38" s="17"/>
      <c r="D38" s="47">
        <v>14</v>
      </c>
      <c r="E38" s="2">
        <v>20</v>
      </c>
      <c r="F38" s="48">
        <v>0.12</v>
      </c>
      <c r="G38" s="15">
        <f t="shared" si="40"/>
        <v>7620</v>
      </c>
      <c r="H38" s="6">
        <f t="shared" si="41"/>
        <v>544</v>
      </c>
      <c r="I38" s="7">
        <f t="shared" si="42"/>
        <v>181</v>
      </c>
      <c r="J38" s="6">
        <f t="shared" si="36"/>
        <v>272</v>
      </c>
      <c r="K38" s="7">
        <f t="shared" si="43"/>
        <v>90</v>
      </c>
      <c r="L38" s="10">
        <f>$AH$10</f>
        <v>0.115</v>
      </c>
      <c r="M38" s="15">
        <f t="shared" si="44"/>
        <v>7302</v>
      </c>
      <c r="N38" s="6">
        <f t="shared" si="45"/>
        <v>521</v>
      </c>
      <c r="O38" s="7">
        <f t="shared" si="46"/>
        <v>173</v>
      </c>
      <c r="P38" s="6">
        <f t="shared" si="37"/>
        <v>260</v>
      </c>
      <c r="Q38" s="7">
        <f t="shared" si="47"/>
        <v>86</v>
      </c>
      <c r="R38" s="10">
        <f>$AI$10</f>
        <v>0.05</v>
      </c>
      <c r="S38" s="15">
        <f t="shared" si="48"/>
        <v>3175</v>
      </c>
      <c r="T38" s="6">
        <f t="shared" si="49"/>
        <v>226</v>
      </c>
      <c r="U38" s="7">
        <f t="shared" si="50"/>
        <v>75</v>
      </c>
      <c r="V38" s="6">
        <f t="shared" si="38"/>
        <v>113</v>
      </c>
      <c r="W38" s="7">
        <f t="shared" si="51"/>
        <v>37</v>
      </c>
      <c r="X38" s="10">
        <f>$AJ$10</f>
        <v>0.05</v>
      </c>
      <c r="Y38" s="15">
        <f t="shared" si="52"/>
        <v>3175</v>
      </c>
      <c r="Z38" s="6">
        <f t="shared" si="53"/>
        <v>226</v>
      </c>
      <c r="AA38" s="7">
        <f t="shared" si="54"/>
        <v>75</v>
      </c>
      <c r="AB38" s="6">
        <f t="shared" si="39"/>
        <v>113</v>
      </c>
      <c r="AC38" s="7">
        <f t="shared" si="55"/>
        <v>37</v>
      </c>
    </row>
    <row r="39" spans="2:30">
      <c r="B39" s="17" t="s">
        <v>25</v>
      </c>
      <c r="C39" s="17"/>
      <c r="D39" s="47">
        <v>14</v>
      </c>
      <c r="E39" s="2">
        <v>20</v>
      </c>
      <c r="F39" s="48">
        <v>0.05</v>
      </c>
      <c r="G39" s="15">
        <f t="shared" si="40"/>
        <v>3175</v>
      </c>
      <c r="H39" s="6">
        <f t="shared" si="41"/>
        <v>226</v>
      </c>
      <c r="I39" s="7">
        <f t="shared" si="42"/>
        <v>75</v>
      </c>
      <c r="J39" s="6">
        <f t="shared" si="36"/>
        <v>113</v>
      </c>
      <c r="K39" s="7">
        <f t="shared" si="43"/>
        <v>37</v>
      </c>
      <c r="L39" s="10">
        <f>$AH$11</f>
        <v>0.14000000000000001</v>
      </c>
      <c r="M39" s="15">
        <f t="shared" si="44"/>
        <v>8890</v>
      </c>
      <c r="N39" s="6">
        <f t="shared" si="45"/>
        <v>635</v>
      </c>
      <c r="O39" s="7">
        <f t="shared" si="46"/>
        <v>211</v>
      </c>
      <c r="P39" s="6">
        <f t="shared" si="37"/>
        <v>317</v>
      </c>
      <c r="Q39" s="7">
        <f t="shared" si="47"/>
        <v>105</v>
      </c>
      <c r="R39" s="10">
        <f>$AI$11</f>
        <v>0.41499999999999998</v>
      </c>
      <c r="S39" s="15">
        <f t="shared" si="48"/>
        <v>26352</v>
      </c>
      <c r="T39" s="6">
        <f t="shared" si="49"/>
        <v>1882</v>
      </c>
      <c r="U39" s="7">
        <f t="shared" si="50"/>
        <v>627</v>
      </c>
      <c r="V39" s="6">
        <f t="shared" si="38"/>
        <v>941</v>
      </c>
      <c r="W39" s="7">
        <f t="shared" si="51"/>
        <v>313</v>
      </c>
      <c r="X39" s="10">
        <f>$AJ$11</f>
        <v>0.05</v>
      </c>
      <c r="Y39" s="15">
        <f t="shared" si="52"/>
        <v>3175</v>
      </c>
      <c r="Z39" s="6">
        <f t="shared" si="53"/>
        <v>226</v>
      </c>
      <c r="AA39" s="7">
        <f t="shared" si="54"/>
        <v>75</v>
      </c>
      <c r="AB39" s="6">
        <f t="shared" si="39"/>
        <v>113</v>
      </c>
      <c r="AC39" s="7">
        <f t="shared" si="55"/>
        <v>37</v>
      </c>
    </row>
    <row r="40" spans="2:30">
      <c r="B40" s="17" t="s">
        <v>30</v>
      </c>
      <c r="C40" s="17"/>
      <c r="D40" s="17"/>
      <c r="E40" s="2"/>
      <c r="F40" s="136">
        <f>$AG$12</f>
        <v>500</v>
      </c>
      <c r="G40" s="137"/>
      <c r="H40" s="11" t="s">
        <v>2</v>
      </c>
      <c r="I40" s="12" t="s">
        <v>2</v>
      </c>
      <c r="J40" s="11" t="s">
        <v>2</v>
      </c>
      <c r="K40" s="12" t="s">
        <v>2</v>
      </c>
      <c r="L40" s="136">
        <f>$AG$12</f>
        <v>500</v>
      </c>
      <c r="M40" s="137"/>
      <c r="N40" s="11" t="s">
        <v>2</v>
      </c>
      <c r="O40" s="12" t="s">
        <v>2</v>
      </c>
      <c r="P40" s="11" t="s">
        <v>2</v>
      </c>
      <c r="Q40" s="12" t="s">
        <v>2</v>
      </c>
      <c r="R40" s="136">
        <f>$AG$12</f>
        <v>500</v>
      </c>
      <c r="S40" s="137"/>
      <c r="T40" s="11" t="s">
        <v>2</v>
      </c>
      <c r="U40" s="12" t="s">
        <v>2</v>
      </c>
      <c r="V40" s="11" t="s">
        <v>2</v>
      </c>
      <c r="W40" s="12" t="s">
        <v>2</v>
      </c>
      <c r="X40" s="136">
        <f>$AG$12</f>
        <v>500</v>
      </c>
      <c r="Y40" s="137"/>
      <c r="Z40" s="11" t="s">
        <v>2</v>
      </c>
      <c r="AA40" s="12" t="s">
        <v>2</v>
      </c>
      <c r="AB40" s="11" t="s">
        <v>2</v>
      </c>
      <c r="AC40" s="12" t="s">
        <v>2</v>
      </c>
    </row>
    <row r="44" spans="2:30">
      <c r="AD44" s="13" t="s">
        <v>23</v>
      </c>
    </row>
    <row r="45" spans="2:30" ht="25.2">
      <c r="B45" s="140" t="s">
        <v>41</v>
      </c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">
        <f>(128000-$F54)</f>
        <v>127500</v>
      </c>
    </row>
    <row r="46" spans="2:30" ht="51" customHeight="1">
      <c r="B46" s="17"/>
      <c r="C46" s="17"/>
      <c r="D46" s="17"/>
      <c r="E46" s="17"/>
      <c r="F46" s="141" t="s">
        <v>22</v>
      </c>
      <c r="G46" s="142"/>
      <c r="H46" s="142"/>
      <c r="I46" s="142"/>
      <c r="J46" s="142"/>
      <c r="K46" s="143"/>
      <c r="L46" s="144" t="s">
        <v>11</v>
      </c>
      <c r="M46" s="145"/>
      <c r="N46" s="145"/>
      <c r="O46" s="145"/>
      <c r="P46" s="145"/>
      <c r="Q46" s="146"/>
      <c r="R46" s="147" t="s">
        <v>12</v>
      </c>
      <c r="S46" s="148"/>
      <c r="T46" s="148"/>
      <c r="U46" s="148"/>
      <c r="V46" s="148"/>
      <c r="W46" s="149"/>
      <c r="X46" s="162" t="s">
        <v>40</v>
      </c>
      <c r="Y46" s="163"/>
      <c r="Z46" s="163"/>
      <c r="AA46" s="163"/>
      <c r="AB46" s="163"/>
      <c r="AC46" s="164"/>
    </row>
    <row r="47" spans="2:30" ht="57.6">
      <c r="B47" s="17"/>
      <c r="C47" s="17"/>
      <c r="D47" s="2" t="s">
        <v>31</v>
      </c>
      <c r="E47" s="2" t="s">
        <v>32</v>
      </c>
      <c r="F47" s="2" t="s">
        <v>34</v>
      </c>
      <c r="G47" s="2" t="s">
        <v>35</v>
      </c>
      <c r="H47" s="138" t="s">
        <v>36</v>
      </c>
      <c r="I47" s="139"/>
      <c r="J47" s="138" t="s">
        <v>37</v>
      </c>
      <c r="K47" s="139"/>
      <c r="L47" s="2" t="s">
        <v>34</v>
      </c>
      <c r="M47" s="2" t="s">
        <v>35</v>
      </c>
      <c r="N47" s="138" t="s">
        <v>36</v>
      </c>
      <c r="O47" s="139"/>
      <c r="P47" s="138" t="s">
        <v>37</v>
      </c>
      <c r="Q47" s="139"/>
      <c r="R47" s="2" t="s">
        <v>34</v>
      </c>
      <c r="S47" s="2" t="s">
        <v>35</v>
      </c>
      <c r="T47" s="138" t="s">
        <v>36</v>
      </c>
      <c r="U47" s="139"/>
      <c r="V47" s="138" t="s">
        <v>37</v>
      </c>
      <c r="W47" s="139"/>
      <c r="X47" s="2" t="s">
        <v>34</v>
      </c>
      <c r="Y47" s="2" t="s">
        <v>35</v>
      </c>
      <c r="Z47" s="138" t="s">
        <v>36</v>
      </c>
      <c r="AA47" s="139"/>
      <c r="AB47" s="138" t="s">
        <v>37</v>
      </c>
      <c r="AC47" s="139"/>
    </row>
    <row r="48" spans="2:30">
      <c r="B48" s="17"/>
      <c r="C48" s="17"/>
      <c r="D48" s="16"/>
      <c r="E48" s="2"/>
      <c r="F48" s="16"/>
      <c r="G48" s="16"/>
      <c r="H48" s="16" t="s">
        <v>38</v>
      </c>
      <c r="I48" s="2" t="s">
        <v>39</v>
      </c>
      <c r="J48" s="16" t="s">
        <v>38</v>
      </c>
      <c r="K48" s="2" t="s">
        <v>39</v>
      </c>
      <c r="L48" s="16"/>
      <c r="M48" s="16"/>
      <c r="N48" s="16" t="s">
        <v>38</v>
      </c>
      <c r="O48" s="2" t="s">
        <v>39</v>
      </c>
      <c r="P48" s="16" t="s">
        <v>38</v>
      </c>
      <c r="Q48" s="2" t="s">
        <v>39</v>
      </c>
      <c r="R48" s="16"/>
      <c r="S48" s="16"/>
      <c r="T48" s="16" t="s">
        <v>38</v>
      </c>
      <c r="U48" s="2" t="s">
        <v>39</v>
      </c>
      <c r="V48" s="16" t="s">
        <v>38</v>
      </c>
      <c r="W48" s="2" t="s">
        <v>39</v>
      </c>
      <c r="X48" s="16"/>
      <c r="Y48" s="16"/>
      <c r="Z48" s="16" t="s">
        <v>38</v>
      </c>
      <c r="AA48" s="2" t="s">
        <v>39</v>
      </c>
      <c r="AB48" s="16" t="s">
        <v>38</v>
      </c>
      <c r="AC48" s="2" t="s">
        <v>39</v>
      </c>
    </row>
    <row r="49" spans="2:29">
      <c r="B49" s="17" t="s">
        <v>27</v>
      </c>
      <c r="C49" s="17"/>
      <c r="D49" s="16">
        <v>80</v>
      </c>
      <c r="E49" s="2">
        <v>60</v>
      </c>
      <c r="F49" s="46">
        <f>$AG$7</f>
        <v>0.625</v>
      </c>
      <c r="G49" s="15">
        <f>TRUNC($AD$45*F49)</f>
        <v>79687</v>
      </c>
      <c r="H49" s="6">
        <f>TRUNC(G49/$D49)</f>
        <v>996</v>
      </c>
      <c r="I49" s="7">
        <f>TRUNC(H49*$E49/60)</f>
        <v>996</v>
      </c>
      <c r="J49" s="6">
        <f t="shared" ref="J49:J53" si="56">TRUNC(H49/2)</f>
        <v>498</v>
      </c>
      <c r="K49" s="7">
        <f>TRUNC(J49*$E49/60)</f>
        <v>498</v>
      </c>
      <c r="L49" s="10">
        <f>$AH$7</f>
        <v>0.45</v>
      </c>
      <c r="M49" s="15">
        <f>TRUNC($AD$45*L49)</f>
        <v>57375</v>
      </c>
      <c r="N49" s="6">
        <f>TRUNC(M49/$D49)</f>
        <v>717</v>
      </c>
      <c r="O49" s="7">
        <f>TRUNC(N49*$E49/60)</f>
        <v>717</v>
      </c>
      <c r="P49" s="6">
        <f t="shared" ref="P49:P53" si="57">TRUNC(N49/2)</f>
        <v>358</v>
      </c>
      <c r="Q49" s="7">
        <f>TRUNC(P49*$E49/60)</f>
        <v>358</v>
      </c>
      <c r="R49" s="10">
        <f>$AI$7</f>
        <v>0.35</v>
      </c>
      <c r="S49" s="15">
        <f>TRUNC($AD$45*R49)</f>
        <v>44625</v>
      </c>
      <c r="T49" s="6">
        <f>TRUNC(S49/$D49)</f>
        <v>557</v>
      </c>
      <c r="U49" s="7">
        <f>TRUNC(T49*$E49/60)</f>
        <v>557</v>
      </c>
      <c r="V49" s="6">
        <f t="shared" ref="V49:V53" si="58">TRUNC(T49/2)</f>
        <v>278</v>
      </c>
      <c r="W49" s="7">
        <f>TRUNC(V49*$E49/60)</f>
        <v>278</v>
      </c>
      <c r="X49" s="10">
        <f>$AJ$7</f>
        <v>0.35</v>
      </c>
      <c r="Y49" s="15">
        <f>TRUNC($AD$45*X49)</f>
        <v>44625</v>
      </c>
      <c r="Z49" s="6">
        <f>TRUNC(Y49/$D49)</f>
        <v>557</v>
      </c>
      <c r="AA49" s="7">
        <f>TRUNC(Z49*$E49/60)</f>
        <v>557</v>
      </c>
      <c r="AB49" s="6">
        <f t="shared" ref="AB49:AB53" si="59">TRUNC(Z49/2)</f>
        <v>278</v>
      </c>
      <c r="AC49" s="7">
        <f>TRUNC(AB49*$E49/60)</f>
        <v>278</v>
      </c>
    </row>
    <row r="50" spans="2:29">
      <c r="B50" s="17" t="s">
        <v>28</v>
      </c>
      <c r="C50" s="17"/>
      <c r="D50" s="47">
        <v>26</v>
      </c>
      <c r="E50" s="2">
        <v>20</v>
      </c>
      <c r="F50" s="46">
        <f>$AG$8</f>
        <v>0.12</v>
      </c>
      <c r="G50" s="15">
        <f>TRUNC($AD$45*F50)</f>
        <v>15300</v>
      </c>
      <c r="H50" s="6">
        <f t="shared" ref="H50:H53" si="60">TRUNC(G50/$D50)</f>
        <v>588</v>
      </c>
      <c r="I50" s="7">
        <f t="shared" ref="I50:I53" si="61">TRUNC(H50*$E50/60)</f>
        <v>196</v>
      </c>
      <c r="J50" s="6">
        <f t="shared" si="56"/>
        <v>294</v>
      </c>
      <c r="K50" s="7">
        <f t="shared" ref="K50:K53" si="62">TRUNC(J50*$E50/60)</f>
        <v>98</v>
      </c>
      <c r="L50" s="10">
        <f>$AH$8</f>
        <v>0.21</v>
      </c>
      <c r="M50" s="15">
        <f>TRUNC($AD$45*L50)</f>
        <v>26775</v>
      </c>
      <c r="N50" s="6">
        <f t="shared" ref="N50:N53" si="63">TRUNC(M50/$D50)</f>
        <v>1029</v>
      </c>
      <c r="O50" s="7">
        <f t="shared" ref="O50:O53" si="64">TRUNC(N50*$E50/60)</f>
        <v>343</v>
      </c>
      <c r="P50" s="6">
        <f t="shared" si="57"/>
        <v>514</v>
      </c>
      <c r="Q50" s="7">
        <f t="shared" ref="Q50:Q53" si="65">TRUNC(P50*$E50/60)</f>
        <v>171</v>
      </c>
      <c r="R50" s="10">
        <f>$AI$8</f>
        <v>0.1</v>
      </c>
      <c r="S50" s="15">
        <f>TRUNC($AD$45*R50)</f>
        <v>12750</v>
      </c>
      <c r="T50" s="6">
        <f t="shared" ref="T50:T53" si="66">TRUNC(S50/$D50)</f>
        <v>490</v>
      </c>
      <c r="U50" s="7">
        <f t="shared" ref="U50:U53" si="67">TRUNC(T50*$E50/60)</f>
        <v>163</v>
      </c>
      <c r="V50" s="6">
        <f t="shared" si="58"/>
        <v>245</v>
      </c>
      <c r="W50" s="7">
        <f t="shared" ref="W50:W53" si="68">TRUNC(V50*$E50/60)</f>
        <v>81</v>
      </c>
      <c r="X50" s="10">
        <f>$AJ$8</f>
        <v>0.15</v>
      </c>
      <c r="Y50" s="15">
        <f>TRUNC($AD$45*X50)</f>
        <v>19125</v>
      </c>
      <c r="Z50" s="6">
        <f t="shared" ref="Z50:Z53" si="69">TRUNC(Y50/$D50)</f>
        <v>735</v>
      </c>
      <c r="AA50" s="7">
        <f t="shared" ref="AA50:AA53" si="70">TRUNC(Z50*$E50/60)</f>
        <v>245</v>
      </c>
      <c r="AB50" s="6">
        <f t="shared" si="59"/>
        <v>367</v>
      </c>
      <c r="AC50" s="7">
        <f t="shared" ref="AC50:AC53" si="71">TRUNC(AB50*$E50/60)</f>
        <v>122</v>
      </c>
    </row>
    <row r="51" spans="2:29">
      <c r="B51" s="17" t="s">
        <v>29</v>
      </c>
      <c r="C51" s="17"/>
      <c r="D51" s="16">
        <v>80</v>
      </c>
      <c r="E51" s="2">
        <v>60</v>
      </c>
      <c r="F51" s="46">
        <f>$AG$9</f>
        <v>8.5000000000000006E-2</v>
      </c>
      <c r="G51" s="15">
        <f>TRUNC($AD$45*F51)</f>
        <v>10837</v>
      </c>
      <c r="H51" s="6">
        <f t="shared" si="60"/>
        <v>135</v>
      </c>
      <c r="I51" s="7">
        <f t="shared" si="61"/>
        <v>135</v>
      </c>
      <c r="J51" s="6">
        <f t="shared" si="56"/>
        <v>67</v>
      </c>
      <c r="K51" s="7">
        <f t="shared" si="62"/>
        <v>67</v>
      </c>
      <c r="L51" s="10">
        <f>$AH$9</f>
        <v>8.5000000000000006E-2</v>
      </c>
      <c r="M51" s="15">
        <f>TRUNC($AD$45*L51)</f>
        <v>10837</v>
      </c>
      <c r="N51" s="6">
        <f t="shared" si="63"/>
        <v>135</v>
      </c>
      <c r="O51" s="7">
        <f t="shared" si="64"/>
        <v>135</v>
      </c>
      <c r="P51" s="6">
        <f t="shared" si="57"/>
        <v>67</v>
      </c>
      <c r="Q51" s="7">
        <f t="shared" si="65"/>
        <v>67</v>
      </c>
      <c r="R51" s="10">
        <f>$AI$9</f>
        <v>8.5000000000000006E-2</v>
      </c>
      <c r="S51" s="15">
        <f>TRUNC($AD$45*R51)</f>
        <v>10837</v>
      </c>
      <c r="T51" s="6">
        <f t="shared" si="66"/>
        <v>135</v>
      </c>
      <c r="U51" s="7">
        <f t="shared" si="67"/>
        <v>135</v>
      </c>
      <c r="V51" s="6">
        <f t="shared" si="58"/>
        <v>67</v>
      </c>
      <c r="W51" s="7">
        <f t="shared" si="68"/>
        <v>67</v>
      </c>
      <c r="X51" s="10">
        <f>$AJ$9</f>
        <v>0.4</v>
      </c>
      <c r="Y51" s="15">
        <f>TRUNC($AD$45*X51)</f>
        <v>51000</v>
      </c>
      <c r="Z51" s="6">
        <f t="shared" si="69"/>
        <v>637</v>
      </c>
      <c r="AA51" s="7">
        <f t="shared" si="70"/>
        <v>637</v>
      </c>
      <c r="AB51" s="6">
        <f t="shared" si="59"/>
        <v>318</v>
      </c>
      <c r="AC51" s="7">
        <f t="shared" si="71"/>
        <v>318</v>
      </c>
    </row>
    <row r="52" spans="2:29">
      <c r="B52" s="17" t="s">
        <v>24</v>
      </c>
      <c r="C52" s="17"/>
      <c r="D52" s="47">
        <v>14</v>
      </c>
      <c r="E52" s="2">
        <v>20</v>
      </c>
      <c r="F52" s="48">
        <v>0.12</v>
      </c>
      <c r="G52" s="15">
        <f>TRUNC($AD$45*F52)</f>
        <v>15300</v>
      </c>
      <c r="H52" s="6">
        <f t="shared" si="60"/>
        <v>1092</v>
      </c>
      <c r="I52" s="7">
        <f t="shared" si="61"/>
        <v>364</v>
      </c>
      <c r="J52" s="6">
        <f t="shared" si="56"/>
        <v>546</v>
      </c>
      <c r="K52" s="7">
        <f t="shared" si="62"/>
        <v>182</v>
      </c>
      <c r="L52" s="10">
        <f>$AH$10</f>
        <v>0.115</v>
      </c>
      <c r="M52" s="15">
        <f>TRUNC($AD$45*L52)</f>
        <v>14662</v>
      </c>
      <c r="N52" s="6">
        <f t="shared" si="63"/>
        <v>1047</v>
      </c>
      <c r="O52" s="7">
        <f t="shared" si="64"/>
        <v>349</v>
      </c>
      <c r="P52" s="6">
        <f t="shared" si="57"/>
        <v>523</v>
      </c>
      <c r="Q52" s="7">
        <f t="shared" si="65"/>
        <v>174</v>
      </c>
      <c r="R52" s="10">
        <f>$AI$10</f>
        <v>0.05</v>
      </c>
      <c r="S52" s="15">
        <f>TRUNC($AD$45*R52)</f>
        <v>6375</v>
      </c>
      <c r="T52" s="6">
        <f t="shared" si="66"/>
        <v>455</v>
      </c>
      <c r="U52" s="7">
        <f t="shared" si="67"/>
        <v>151</v>
      </c>
      <c r="V52" s="6">
        <f t="shared" si="58"/>
        <v>227</v>
      </c>
      <c r="W52" s="7">
        <f t="shared" si="68"/>
        <v>75</v>
      </c>
      <c r="X52" s="10">
        <f>$AJ$10</f>
        <v>0.05</v>
      </c>
      <c r="Y52" s="15">
        <f>TRUNC($AD$45*X52)</f>
        <v>6375</v>
      </c>
      <c r="Z52" s="6">
        <f t="shared" si="69"/>
        <v>455</v>
      </c>
      <c r="AA52" s="7">
        <f t="shared" si="70"/>
        <v>151</v>
      </c>
      <c r="AB52" s="6">
        <f t="shared" si="59"/>
        <v>227</v>
      </c>
      <c r="AC52" s="7">
        <f t="shared" si="71"/>
        <v>75</v>
      </c>
    </row>
    <row r="53" spans="2:29">
      <c r="B53" s="17" t="s">
        <v>25</v>
      </c>
      <c r="C53" s="17"/>
      <c r="D53" s="47">
        <v>14</v>
      </c>
      <c r="E53" s="2">
        <v>20</v>
      </c>
      <c r="F53" s="48">
        <v>0.05</v>
      </c>
      <c r="G53" s="15">
        <f>TRUNC($AD$45*F53)</f>
        <v>6375</v>
      </c>
      <c r="H53" s="6">
        <f t="shared" si="60"/>
        <v>455</v>
      </c>
      <c r="I53" s="7">
        <f t="shared" si="61"/>
        <v>151</v>
      </c>
      <c r="J53" s="6">
        <f t="shared" si="56"/>
        <v>227</v>
      </c>
      <c r="K53" s="7">
        <f t="shared" si="62"/>
        <v>75</v>
      </c>
      <c r="L53" s="10">
        <f>$AH$11</f>
        <v>0.14000000000000001</v>
      </c>
      <c r="M53" s="15">
        <f>TRUNC($AD$45*L53)</f>
        <v>17850</v>
      </c>
      <c r="N53" s="6">
        <f t="shared" si="63"/>
        <v>1275</v>
      </c>
      <c r="O53" s="7">
        <f t="shared" si="64"/>
        <v>425</v>
      </c>
      <c r="P53" s="6">
        <f t="shared" si="57"/>
        <v>637</v>
      </c>
      <c r="Q53" s="7">
        <f t="shared" si="65"/>
        <v>212</v>
      </c>
      <c r="R53" s="10">
        <f>$AI$11</f>
        <v>0.41499999999999998</v>
      </c>
      <c r="S53" s="15">
        <f>TRUNC($AD$45*R53)</f>
        <v>52912</v>
      </c>
      <c r="T53" s="6">
        <f t="shared" si="66"/>
        <v>3779</v>
      </c>
      <c r="U53" s="7">
        <f t="shared" si="67"/>
        <v>1259</v>
      </c>
      <c r="V53" s="6">
        <f t="shared" si="58"/>
        <v>1889</v>
      </c>
      <c r="W53" s="7">
        <f t="shared" si="68"/>
        <v>629</v>
      </c>
      <c r="X53" s="10">
        <f>$AJ$11</f>
        <v>0.05</v>
      </c>
      <c r="Y53" s="15">
        <f>TRUNC($AD$45*X53)</f>
        <v>6375</v>
      </c>
      <c r="Z53" s="6">
        <f t="shared" si="69"/>
        <v>455</v>
      </c>
      <c r="AA53" s="7">
        <f t="shared" si="70"/>
        <v>151</v>
      </c>
      <c r="AB53" s="6">
        <f t="shared" si="59"/>
        <v>227</v>
      </c>
      <c r="AC53" s="7">
        <f t="shared" si="71"/>
        <v>75</v>
      </c>
    </row>
    <row r="54" spans="2:29">
      <c r="B54" s="17" t="s">
        <v>30</v>
      </c>
      <c r="C54" s="17"/>
      <c r="D54" s="17"/>
      <c r="E54" s="2"/>
      <c r="F54" s="136">
        <f>$AG$12</f>
        <v>500</v>
      </c>
      <c r="G54" s="137"/>
      <c r="H54" s="11" t="s">
        <v>2</v>
      </c>
      <c r="I54" s="12" t="s">
        <v>2</v>
      </c>
      <c r="J54" s="11" t="s">
        <v>2</v>
      </c>
      <c r="K54" s="12" t="s">
        <v>2</v>
      </c>
      <c r="L54" s="136">
        <f>$AG$12</f>
        <v>500</v>
      </c>
      <c r="M54" s="137"/>
      <c r="N54" s="11" t="s">
        <v>2</v>
      </c>
      <c r="O54" s="12" t="s">
        <v>2</v>
      </c>
      <c r="P54" s="11" t="s">
        <v>2</v>
      </c>
      <c r="Q54" s="12" t="s">
        <v>2</v>
      </c>
      <c r="R54" s="136">
        <f>$AG$12</f>
        <v>500</v>
      </c>
      <c r="S54" s="137"/>
      <c r="T54" s="11" t="s">
        <v>2</v>
      </c>
      <c r="U54" s="12" t="s">
        <v>2</v>
      </c>
      <c r="V54" s="11" t="s">
        <v>2</v>
      </c>
      <c r="W54" s="12" t="s">
        <v>2</v>
      </c>
      <c r="X54" s="136">
        <f>$AG$12</f>
        <v>500</v>
      </c>
      <c r="Y54" s="137"/>
      <c r="Z54" s="11" t="s">
        <v>2</v>
      </c>
      <c r="AA54" s="12" t="s">
        <v>2</v>
      </c>
      <c r="AB54" s="11" t="s">
        <v>2</v>
      </c>
      <c r="AC54" s="12" t="s">
        <v>2</v>
      </c>
    </row>
  </sheetData>
  <mergeCells count="69">
    <mergeCell ref="F4:K4"/>
    <mergeCell ref="L4:Q4"/>
    <mergeCell ref="R4:W4"/>
    <mergeCell ref="H5:I5"/>
    <mergeCell ref="J5:K5"/>
    <mergeCell ref="N5:O5"/>
    <mergeCell ref="P5:Q5"/>
    <mergeCell ref="T5:U5"/>
    <mergeCell ref="V5:W5"/>
    <mergeCell ref="F12:G12"/>
    <mergeCell ref="L12:M12"/>
    <mergeCell ref="R12:S12"/>
    <mergeCell ref="AG12:AJ12"/>
    <mergeCell ref="F18:K18"/>
    <mergeCell ref="L18:Q18"/>
    <mergeCell ref="R18:W18"/>
    <mergeCell ref="T33:U33"/>
    <mergeCell ref="V33:W33"/>
    <mergeCell ref="F26:G26"/>
    <mergeCell ref="L26:M26"/>
    <mergeCell ref="R26:S26"/>
    <mergeCell ref="F32:K32"/>
    <mergeCell ref="L32:Q32"/>
    <mergeCell ref="R32:W32"/>
    <mergeCell ref="F40:G40"/>
    <mergeCell ref="L40:M40"/>
    <mergeCell ref="R40:S40"/>
    <mergeCell ref="H33:I33"/>
    <mergeCell ref="J33:K33"/>
    <mergeCell ref="N33:O33"/>
    <mergeCell ref="P33:Q33"/>
    <mergeCell ref="B3:AC3"/>
    <mergeCell ref="B17:AC17"/>
    <mergeCell ref="B31:AC31"/>
    <mergeCell ref="X4:AC4"/>
    <mergeCell ref="Z5:AA5"/>
    <mergeCell ref="AB5:AC5"/>
    <mergeCell ref="X12:Y12"/>
    <mergeCell ref="X18:AC18"/>
    <mergeCell ref="Z19:AA19"/>
    <mergeCell ref="AB19:AC19"/>
    <mergeCell ref="H19:I19"/>
    <mergeCell ref="J19:K19"/>
    <mergeCell ref="N19:O19"/>
    <mergeCell ref="P19:Q19"/>
    <mergeCell ref="T19:U19"/>
    <mergeCell ref="V19:W19"/>
    <mergeCell ref="X26:Y26"/>
    <mergeCell ref="X32:AC32"/>
    <mergeCell ref="Z33:AA33"/>
    <mergeCell ref="AB33:AC33"/>
    <mergeCell ref="X40:Y40"/>
    <mergeCell ref="B45:AC45"/>
    <mergeCell ref="F46:K46"/>
    <mergeCell ref="L46:Q46"/>
    <mergeCell ref="R46:W46"/>
    <mergeCell ref="X46:AC46"/>
    <mergeCell ref="V47:W47"/>
    <mergeCell ref="Z47:AA47"/>
    <mergeCell ref="AB47:AC47"/>
    <mergeCell ref="F54:G54"/>
    <mergeCell ref="L54:M54"/>
    <mergeCell ref="R54:S54"/>
    <mergeCell ref="X54:Y54"/>
    <mergeCell ref="H47:I47"/>
    <mergeCell ref="J47:K47"/>
    <mergeCell ref="N47:O47"/>
    <mergeCell ref="P47:Q47"/>
    <mergeCell ref="T47:U47"/>
  </mergeCells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Q67"/>
  <sheetViews>
    <sheetView topLeftCell="A7" zoomScale="85" zoomScaleNormal="85" zoomScalePageLayoutView="70" workbookViewId="0">
      <selection activeCell="K13" sqref="K13"/>
    </sheetView>
  </sheetViews>
  <sheetFormatPr defaultColWidth="10.90625" defaultRowHeight="19.2"/>
  <cols>
    <col min="1" max="1" width="2.81640625" customWidth="1"/>
    <col min="36" max="36" width="13.1796875" bestFit="1" customWidth="1"/>
    <col min="37" max="37" width="3.81640625" customWidth="1"/>
    <col min="38" max="38" width="19.1796875" bestFit="1" customWidth="1"/>
    <col min="39" max="39" width="24.81640625" bestFit="1" customWidth="1"/>
    <col min="40" max="40" width="22" bestFit="1" customWidth="1"/>
    <col min="41" max="41" width="21.54296875" bestFit="1" customWidth="1"/>
    <col min="42" max="43" width="21.81640625" customWidth="1"/>
  </cols>
  <sheetData>
    <row r="2" spans="2:43">
      <c r="AJ2" s="13" t="s">
        <v>66</v>
      </c>
    </row>
    <row r="3" spans="2:43" ht="26.25" customHeight="1">
      <c r="B3" s="140" t="s">
        <v>67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49"/>
      <c r="AE3" s="49"/>
      <c r="AF3" s="49"/>
      <c r="AG3" s="49"/>
      <c r="AH3" s="49"/>
      <c r="AI3" s="49"/>
      <c r="AJ3" s="14">
        <f>(8000-$F12)</f>
        <v>7500</v>
      </c>
    </row>
    <row r="4" spans="2:43" ht="45" customHeight="1">
      <c r="B4" s="17"/>
      <c r="C4" s="17"/>
      <c r="D4" s="17"/>
      <c r="E4" s="17"/>
      <c r="F4" s="141" t="s">
        <v>68</v>
      </c>
      <c r="G4" s="142"/>
      <c r="H4" s="142"/>
      <c r="I4" s="142"/>
      <c r="J4" s="142"/>
      <c r="K4" s="143"/>
      <c r="L4" s="144" t="s">
        <v>69</v>
      </c>
      <c r="M4" s="145"/>
      <c r="N4" s="145"/>
      <c r="O4" s="145"/>
      <c r="P4" s="145"/>
      <c r="Q4" s="146"/>
      <c r="R4" s="147" t="s">
        <v>70</v>
      </c>
      <c r="S4" s="148"/>
      <c r="T4" s="148"/>
      <c r="U4" s="148"/>
      <c r="V4" s="148"/>
      <c r="W4" s="149"/>
      <c r="X4" s="162" t="s">
        <v>72</v>
      </c>
      <c r="Y4" s="163"/>
      <c r="Z4" s="163"/>
      <c r="AA4" s="163"/>
      <c r="AB4" s="163"/>
      <c r="AC4" s="164"/>
      <c r="AD4" s="162" t="s">
        <v>74</v>
      </c>
      <c r="AE4" s="165"/>
      <c r="AF4" s="165"/>
      <c r="AG4" s="165"/>
      <c r="AH4" s="165"/>
      <c r="AI4" s="166"/>
      <c r="AP4" s="44"/>
      <c r="AQ4" s="44"/>
    </row>
    <row r="5" spans="2:43" ht="57.6">
      <c r="B5" s="17"/>
      <c r="C5" s="17"/>
      <c r="D5" s="2" t="s">
        <v>75</v>
      </c>
      <c r="E5" s="2" t="s">
        <v>76</v>
      </c>
      <c r="F5" s="2" t="s">
        <v>78</v>
      </c>
      <c r="G5" s="2" t="s">
        <v>79</v>
      </c>
      <c r="H5" s="138" t="s">
        <v>80</v>
      </c>
      <c r="I5" s="139"/>
      <c r="J5" s="138" t="s">
        <v>81</v>
      </c>
      <c r="K5" s="139"/>
      <c r="L5" s="2" t="s">
        <v>77</v>
      </c>
      <c r="M5" s="2" t="s">
        <v>79</v>
      </c>
      <c r="N5" s="138" t="s">
        <v>80</v>
      </c>
      <c r="O5" s="139"/>
      <c r="P5" s="138" t="s">
        <v>81</v>
      </c>
      <c r="Q5" s="139"/>
      <c r="R5" s="2" t="s">
        <v>78</v>
      </c>
      <c r="S5" s="2" t="s">
        <v>79</v>
      </c>
      <c r="T5" s="138" t="s">
        <v>82</v>
      </c>
      <c r="U5" s="139"/>
      <c r="V5" s="138" t="s">
        <v>83</v>
      </c>
      <c r="W5" s="139"/>
      <c r="X5" s="2" t="s">
        <v>77</v>
      </c>
      <c r="Y5" s="2" t="s">
        <v>84</v>
      </c>
      <c r="Z5" s="138" t="s">
        <v>82</v>
      </c>
      <c r="AA5" s="139"/>
      <c r="AB5" s="138" t="s">
        <v>81</v>
      </c>
      <c r="AC5" s="139"/>
      <c r="AD5" s="2" t="s">
        <v>78</v>
      </c>
      <c r="AE5" s="2" t="s">
        <v>84</v>
      </c>
      <c r="AF5" s="138" t="s">
        <v>82</v>
      </c>
      <c r="AG5" s="139"/>
      <c r="AH5" s="138" t="s">
        <v>81</v>
      </c>
      <c r="AI5" s="139"/>
      <c r="AL5" s="18" t="s">
        <v>85</v>
      </c>
      <c r="AP5" s="45"/>
      <c r="AQ5" s="45"/>
    </row>
    <row r="6" spans="2:43" ht="57.6">
      <c r="B6" s="17"/>
      <c r="C6" s="17"/>
      <c r="D6" s="16"/>
      <c r="E6" s="2"/>
      <c r="F6" s="16"/>
      <c r="G6" s="16"/>
      <c r="H6" s="16" t="s">
        <v>38</v>
      </c>
      <c r="I6" s="2" t="s">
        <v>86</v>
      </c>
      <c r="J6" s="16" t="s">
        <v>38</v>
      </c>
      <c r="K6" s="2" t="s">
        <v>62</v>
      </c>
      <c r="L6" s="16"/>
      <c r="M6" s="16"/>
      <c r="N6" s="16" t="s">
        <v>38</v>
      </c>
      <c r="O6" s="2" t="s">
        <v>86</v>
      </c>
      <c r="P6" s="16" t="s">
        <v>38</v>
      </c>
      <c r="Q6" s="2" t="s">
        <v>86</v>
      </c>
      <c r="R6" s="16"/>
      <c r="S6" s="16"/>
      <c r="T6" s="16" t="s">
        <v>87</v>
      </c>
      <c r="U6" s="2" t="s">
        <v>62</v>
      </c>
      <c r="V6" s="16" t="s">
        <v>38</v>
      </c>
      <c r="W6" s="2" t="s">
        <v>86</v>
      </c>
      <c r="X6" s="16"/>
      <c r="Y6" s="16"/>
      <c r="Z6" s="16" t="s">
        <v>38</v>
      </c>
      <c r="AA6" s="2" t="s">
        <v>86</v>
      </c>
      <c r="AB6" s="16" t="s">
        <v>87</v>
      </c>
      <c r="AC6" s="2" t="s">
        <v>86</v>
      </c>
      <c r="AD6" s="16"/>
      <c r="AE6" s="16"/>
      <c r="AF6" s="16" t="s">
        <v>88</v>
      </c>
      <c r="AG6" s="2" t="s">
        <v>86</v>
      </c>
      <c r="AH6" s="16" t="s">
        <v>87</v>
      </c>
      <c r="AI6" s="2" t="s">
        <v>62</v>
      </c>
      <c r="AL6" s="25"/>
      <c r="AM6" s="42" t="s">
        <v>68</v>
      </c>
      <c r="AN6" s="42" t="s">
        <v>69</v>
      </c>
      <c r="AO6" s="42" t="s">
        <v>89</v>
      </c>
      <c r="AP6" s="42" t="s">
        <v>71</v>
      </c>
      <c r="AQ6" s="42" t="s">
        <v>73</v>
      </c>
    </row>
    <row r="7" spans="2:43">
      <c r="B7" s="17" t="s">
        <v>27</v>
      </c>
      <c r="C7" s="17"/>
      <c r="D7" s="16">
        <v>80</v>
      </c>
      <c r="E7" s="2">
        <v>60</v>
      </c>
      <c r="F7" s="46">
        <f>$AM$7</f>
        <v>0.625</v>
      </c>
      <c r="G7" s="15">
        <f>TRUNC($AJ$3*F7)</f>
        <v>4687</v>
      </c>
      <c r="H7" s="6">
        <f>TRUNC(G7/$D7)</f>
        <v>58</v>
      </c>
      <c r="I7" s="7">
        <f>TRUNC(H7*$E7/60)</f>
        <v>58</v>
      </c>
      <c r="J7" s="6">
        <f t="shared" ref="J7:J11" si="0">TRUNC(H7/2)</f>
        <v>29</v>
      </c>
      <c r="K7" s="7">
        <f>TRUNC(J7*$E7/60)</f>
        <v>29</v>
      </c>
      <c r="L7" s="10">
        <f>$AN$7</f>
        <v>0.45</v>
      </c>
      <c r="M7" s="15">
        <f>TRUNC($AJ$3*L7)</f>
        <v>3375</v>
      </c>
      <c r="N7" s="6">
        <f>TRUNC(M7/$D7)</f>
        <v>42</v>
      </c>
      <c r="O7" s="7">
        <f>TRUNC(N7*$E7/60)</f>
        <v>42</v>
      </c>
      <c r="P7" s="6">
        <f t="shared" ref="P7:P11" si="1">TRUNC(N7/2)</f>
        <v>21</v>
      </c>
      <c r="Q7" s="7">
        <f>TRUNC(P7*$E7/60)</f>
        <v>21</v>
      </c>
      <c r="R7" s="10">
        <f>$AO$7</f>
        <v>0.35</v>
      </c>
      <c r="S7" s="15">
        <f>TRUNC($AJ$3*R7)</f>
        <v>2625</v>
      </c>
      <c r="T7" s="6">
        <f>TRUNC(S7/$D7)</f>
        <v>32</v>
      </c>
      <c r="U7" s="7">
        <f>TRUNC(T7*$E7/60)</f>
        <v>32</v>
      </c>
      <c r="V7" s="6">
        <f t="shared" ref="V7:V11" si="2">TRUNC(T7/2)</f>
        <v>16</v>
      </c>
      <c r="W7" s="7">
        <f>TRUNC(V7*$E7/60)</f>
        <v>16</v>
      </c>
      <c r="X7" s="10">
        <f>$AP$7</f>
        <v>0.35</v>
      </c>
      <c r="Y7" s="15">
        <f>TRUNC($AJ$3*X7)</f>
        <v>2625</v>
      </c>
      <c r="Z7" s="6">
        <f>TRUNC(Y7/$D7)</f>
        <v>32</v>
      </c>
      <c r="AA7" s="7">
        <f>TRUNC(Z7*$E7/60)</f>
        <v>32</v>
      </c>
      <c r="AB7" s="6">
        <f t="shared" ref="AB7:AB11" si="3">TRUNC(Z7/2)</f>
        <v>16</v>
      </c>
      <c r="AC7" s="7">
        <f>TRUNC(AB7*$E7/60)</f>
        <v>16</v>
      </c>
      <c r="AD7" s="10">
        <f>$AQ$7</f>
        <v>0.81499999999999995</v>
      </c>
      <c r="AE7" s="15">
        <f>TRUNC($AJ$3*AD7)</f>
        <v>6112</v>
      </c>
      <c r="AF7" s="6">
        <f>TRUNC(AE7/$D7)</f>
        <v>76</v>
      </c>
      <c r="AG7" s="7">
        <f>TRUNC(AF7*$E7/60)</f>
        <v>76</v>
      </c>
      <c r="AH7" s="6">
        <f t="shared" ref="AH7:AH11" si="4">TRUNC(AF7/2)</f>
        <v>38</v>
      </c>
      <c r="AI7" s="7">
        <f>TRUNC(AH7*$E7/60)</f>
        <v>38</v>
      </c>
      <c r="AL7" s="29" t="s">
        <v>90</v>
      </c>
      <c r="AM7" s="43">
        <v>0.625</v>
      </c>
      <c r="AN7" s="43">
        <v>0.45</v>
      </c>
      <c r="AO7" s="43">
        <v>0.35</v>
      </c>
      <c r="AP7" s="43">
        <v>0.35</v>
      </c>
      <c r="AQ7" s="43">
        <v>0.81499999999999995</v>
      </c>
    </row>
    <row r="8" spans="2:43">
      <c r="B8" s="17" t="s">
        <v>28</v>
      </c>
      <c r="C8" s="17"/>
      <c r="D8" s="47">
        <v>40</v>
      </c>
      <c r="E8" s="2">
        <v>20</v>
      </c>
      <c r="F8" s="46">
        <f>$AM$8</f>
        <v>0.12</v>
      </c>
      <c r="G8" s="15">
        <f>TRUNC($AJ$3*F8)</f>
        <v>900</v>
      </c>
      <c r="H8" s="6">
        <f t="shared" ref="H8:H11" si="5">TRUNC(G8/$D8)</f>
        <v>22</v>
      </c>
      <c r="I8" s="7">
        <f t="shared" ref="I8:I11" si="6">TRUNC(H8*$E8/60)</f>
        <v>7</v>
      </c>
      <c r="J8" s="6">
        <f t="shared" si="0"/>
        <v>11</v>
      </c>
      <c r="K8" s="7">
        <f t="shared" ref="K8:K11" si="7">TRUNC(J8*$E8/60)</f>
        <v>3</v>
      </c>
      <c r="L8" s="10">
        <f>$AN$8</f>
        <v>0.21</v>
      </c>
      <c r="M8" s="15">
        <f>TRUNC($AJ$3*L8)</f>
        <v>1575</v>
      </c>
      <c r="N8" s="6">
        <f t="shared" ref="N8:N11" si="8">TRUNC(M8/$D8)</f>
        <v>39</v>
      </c>
      <c r="O8" s="7">
        <f t="shared" ref="O8:O11" si="9">TRUNC(N8*$E8/60)</f>
        <v>13</v>
      </c>
      <c r="P8" s="6">
        <f t="shared" si="1"/>
        <v>19</v>
      </c>
      <c r="Q8" s="7">
        <f t="shared" ref="Q8:Q11" si="10">TRUNC(P8*$E8/60)</f>
        <v>6</v>
      </c>
      <c r="R8" s="10">
        <f>$AO$8</f>
        <v>0.1</v>
      </c>
      <c r="S8" s="15">
        <f>TRUNC($AJ$3*R8)</f>
        <v>750</v>
      </c>
      <c r="T8" s="6">
        <f t="shared" ref="T8:T11" si="11">TRUNC(S8/$D8)</f>
        <v>18</v>
      </c>
      <c r="U8" s="7">
        <f t="shared" ref="U8:U11" si="12">TRUNC(T8*$E8/60)</f>
        <v>6</v>
      </c>
      <c r="V8" s="6">
        <f t="shared" si="2"/>
        <v>9</v>
      </c>
      <c r="W8" s="7">
        <f t="shared" ref="W8:W11" si="13">TRUNC(V8*$E8/60)</f>
        <v>3</v>
      </c>
      <c r="X8" s="10">
        <f>$AP$8</f>
        <v>0.15</v>
      </c>
      <c r="Y8" s="15">
        <f>TRUNC($AJ$3*X8)</f>
        <v>1125</v>
      </c>
      <c r="Z8" s="6">
        <f t="shared" ref="Z8:Z11" si="14">TRUNC(Y8/$D8)</f>
        <v>28</v>
      </c>
      <c r="AA8" s="7">
        <f t="shared" ref="AA8:AA11" si="15">TRUNC(Z8*$E8/60)</f>
        <v>9</v>
      </c>
      <c r="AB8" s="6">
        <f t="shared" si="3"/>
        <v>14</v>
      </c>
      <c r="AC8" s="7">
        <f t="shared" ref="AC8:AC11" si="16">TRUNC(AB8*$E8/60)</f>
        <v>4</v>
      </c>
      <c r="AD8" s="10">
        <f>$AQ$8</f>
        <v>0.1</v>
      </c>
      <c r="AE8" s="15">
        <f>TRUNC($AJ$3*AD8)</f>
        <v>750</v>
      </c>
      <c r="AF8" s="6">
        <f t="shared" ref="AF8:AF11" si="17">TRUNC(AE8/$D8)</f>
        <v>18</v>
      </c>
      <c r="AG8" s="7">
        <f t="shared" ref="AG8:AG11" si="18">TRUNC(AF8*$E8/60)</f>
        <v>6</v>
      </c>
      <c r="AH8" s="6">
        <f t="shared" si="4"/>
        <v>9</v>
      </c>
      <c r="AI8" s="7">
        <f t="shared" ref="AI8:AI11" si="19">TRUNC(AH8*$E8/60)</f>
        <v>3</v>
      </c>
      <c r="AL8" s="29" t="s">
        <v>91</v>
      </c>
      <c r="AM8" s="43">
        <v>0.12</v>
      </c>
      <c r="AN8" s="43">
        <v>0.21</v>
      </c>
      <c r="AO8" s="43">
        <v>0.1</v>
      </c>
      <c r="AP8" s="43">
        <v>0.15</v>
      </c>
      <c r="AQ8" s="43">
        <v>0.1</v>
      </c>
    </row>
    <row r="9" spans="2:43">
      <c r="B9" s="17" t="s">
        <v>29</v>
      </c>
      <c r="C9" s="17"/>
      <c r="D9" s="16">
        <v>80</v>
      </c>
      <c r="E9" s="2">
        <v>60</v>
      </c>
      <c r="F9" s="46">
        <f>$AM$9</f>
        <v>8.5000000000000006E-2</v>
      </c>
      <c r="G9" s="15">
        <f>TRUNC($AJ$3*F9)</f>
        <v>637</v>
      </c>
      <c r="H9" s="6">
        <f t="shared" si="5"/>
        <v>7</v>
      </c>
      <c r="I9" s="7">
        <f t="shared" si="6"/>
        <v>7</v>
      </c>
      <c r="J9" s="6">
        <f t="shared" si="0"/>
        <v>3</v>
      </c>
      <c r="K9" s="7">
        <f t="shared" si="7"/>
        <v>3</v>
      </c>
      <c r="L9" s="10">
        <f>$AN$9</f>
        <v>8.5000000000000006E-2</v>
      </c>
      <c r="M9" s="15">
        <f>TRUNC($AJ$3*L9)</f>
        <v>637</v>
      </c>
      <c r="N9" s="6">
        <f t="shared" si="8"/>
        <v>7</v>
      </c>
      <c r="O9" s="7">
        <f t="shared" si="9"/>
        <v>7</v>
      </c>
      <c r="P9" s="6">
        <f t="shared" si="1"/>
        <v>3</v>
      </c>
      <c r="Q9" s="7">
        <f t="shared" si="10"/>
        <v>3</v>
      </c>
      <c r="R9" s="10">
        <f>$AO$9</f>
        <v>8.5000000000000006E-2</v>
      </c>
      <c r="S9" s="15">
        <f>TRUNC($AJ$3*R9)</f>
        <v>637</v>
      </c>
      <c r="T9" s="6">
        <f t="shared" si="11"/>
        <v>7</v>
      </c>
      <c r="U9" s="7">
        <f t="shared" si="12"/>
        <v>7</v>
      </c>
      <c r="V9" s="6">
        <f t="shared" si="2"/>
        <v>3</v>
      </c>
      <c r="W9" s="7">
        <f t="shared" si="13"/>
        <v>3</v>
      </c>
      <c r="X9" s="10">
        <f>$AP$9</f>
        <v>0.4</v>
      </c>
      <c r="Y9" s="15">
        <f>TRUNC($AJ$3*X9)</f>
        <v>3000</v>
      </c>
      <c r="Z9" s="6">
        <f t="shared" si="14"/>
        <v>37</v>
      </c>
      <c r="AA9" s="7">
        <f t="shared" si="15"/>
        <v>37</v>
      </c>
      <c r="AB9" s="6">
        <f t="shared" si="3"/>
        <v>18</v>
      </c>
      <c r="AC9" s="7">
        <f t="shared" si="16"/>
        <v>18</v>
      </c>
      <c r="AD9" s="10">
        <f>$AQ$9</f>
        <v>8.5000000000000006E-2</v>
      </c>
      <c r="AE9" s="15">
        <f>TRUNC($AJ$3*AD9)</f>
        <v>637</v>
      </c>
      <c r="AF9" s="6">
        <f t="shared" si="17"/>
        <v>7</v>
      </c>
      <c r="AG9" s="7">
        <f t="shared" si="18"/>
        <v>7</v>
      </c>
      <c r="AH9" s="6">
        <f t="shared" si="4"/>
        <v>3</v>
      </c>
      <c r="AI9" s="7">
        <f t="shared" si="19"/>
        <v>3</v>
      </c>
      <c r="AL9" s="29" t="s">
        <v>92</v>
      </c>
      <c r="AM9" s="43">
        <v>8.5000000000000006E-2</v>
      </c>
      <c r="AN9" s="43">
        <v>8.5000000000000006E-2</v>
      </c>
      <c r="AO9" s="43">
        <v>8.5000000000000006E-2</v>
      </c>
      <c r="AP9" s="43">
        <v>0.4</v>
      </c>
      <c r="AQ9" s="43">
        <v>8.5000000000000006E-2</v>
      </c>
    </row>
    <row r="10" spans="2:43">
      <c r="B10" s="17" t="s">
        <v>24</v>
      </c>
      <c r="C10" s="17"/>
      <c r="D10" s="47">
        <v>20</v>
      </c>
      <c r="E10" s="2">
        <v>20</v>
      </c>
      <c r="F10" s="48">
        <v>0.12</v>
      </c>
      <c r="G10" s="15">
        <f>TRUNC($AJ$3*F10)</f>
        <v>900</v>
      </c>
      <c r="H10" s="6">
        <f t="shared" si="5"/>
        <v>45</v>
      </c>
      <c r="I10" s="7">
        <f t="shared" si="6"/>
        <v>15</v>
      </c>
      <c r="J10" s="6">
        <f t="shared" si="0"/>
        <v>22</v>
      </c>
      <c r="K10" s="7">
        <f t="shared" si="7"/>
        <v>7</v>
      </c>
      <c r="L10" s="10">
        <f>$AN$10</f>
        <v>0.115</v>
      </c>
      <c r="M10" s="15">
        <f>TRUNC($AJ$3*L10)</f>
        <v>862</v>
      </c>
      <c r="N10" s="6">
        <f t="shared" si="8"/>
        <v>43</v>
      </c>
      <c r="O10" s="7">
        <f t="shared" si="9"/>
        <v>14</v>
      </c>
      <c r="P10" s="6">
        <f t="shared" si="1"/>
        <v>21</v>
      </c>
      <c r="Q10" s="7">
        <f t="shared" si="10"/>
        <v>7</v>
      </c>
      <c r="R10" s="10">
        <f>$AO$10</f>
        <v>0.05</v>
      </c>
      <c r="S10" s="15">
        <f>TRUNC($AJ$3*R10)</f>
        <v>375</v>
      </c>
      <c r="T10" s="6">
        <f t="shared" si="11"/>
        <v>18</v>
      </c>
      <c r="U10" s="7">
        <f t="shared" si="12"/>
        <v>6</v>
      </c>
      <c r="V10" s="6">
        <f t="shared" si="2"/>
        <v>9</v>
      </c>
      <c r="W10" s="7">
        <f t="shared" si="13"/>
        <v>3</v>
      </c>
      <c r="X10" s="10">
        <f>$AP$10</f>
        <v>0.05</v>
      </c>
      <c r="Y10" s="15">
        <f>TRUNC($AJ$3*X10)</f>
        <v>375</v>
      </c>
      <c r="Z10" s="6">
        <f t="shared" si="14"/>
        <v>18</v>
      </c>
      <c r="AA10" s="7">
        <f t="shared" si="15"/>
        <v>6</v>
      </c>
      <c r="AB10" s="6">
        <f t="shared" si="3"/>
        <v>9</v>
      </c>
      <c r="AC10" s="7">
        <f t="shared" si="16"/>
        <v>3</v>
      </c>
      <c r="AD10" s="10">
        <f>$AQ$10</f>
        <v>0</v>
      </c>
      <c r="AE10" s="15">
        <f>TRUNC($AJ$3*AD10)</f>
        <v>0</v>
      </c>
      <c r="AF10" s="6">
        <f t="shared" si="17"/>
        <v>0</v>
      </c>
      <c r="AG10" s="7">
        <f t="shared" si="18"/>
        <v>0</v>
      </c>
      <c r="AH10" s="6">
        <f t="shared" si="4"/>
        <v>0</v>
      </c>
      <c r="AI10" s="7">
        <f t="shared" si="19"/>
        <v>0</v>
      </c>
      <c r="AL10" s="29" t="s">
        <v>93</v>
      </c>
      <c r="AM10" s="43">
        <v>0.05</v>
      </c>
      <c r="AN10" s="43">
        <v>0.115</v>
      </c>
      <c r="AO10" s="43">
        <v>0.05</v>
      </c>
      <c r="AP10" s="43">
        <v>0.05</v>
      </c>
      <c r="AQ10" s="43">
        <v>0</v>
      </c>
    </row>
    <row r="11" spans="2:43">
      <c r="B11" s="17" t="s">
        <v>25</v>
      </c>
      <c r="C11" s="17"/>
      <c r="D11" s="47">
        <v>20</v>
      </c>
      <c r="E11" s="2">
        <v>20</v>
      </c>
      <c r="F11" s="48">
        <v>0.05</v>
      </c>
      <c r="G11" s="15">
        <f>TRUNC($AJ$3*F11)</f>
        <v>375</v>
      </c>
      <c r="H11" s="6">
        <f t="shared" si="5"/>
        <v>18</v>
      </c>
      <c r="I11" s="7">
        <f t="shared" si="6"/>
        <v>6</v>
      </c>
      <c r="J11" s="6">
        <f t="shared" si="0"/>
        <v>9</v>
      </c>
      <c r="K11" s="7">
        <f t="shared" si="7"/>
        <v>3</v>
      </c>
      <c r="L11" s="10">
        <f>$AN$11</f>
        <v>0.14000000000000001</v>
      </c>
      <c r="M11" s="15">
        <f>TRUNC($AJ$3*L11)</f>
        <v>1050</v>
      </c>
      <c r="N11" s="6">
        <f t="shared" si="8"/>
        <v>52</v>
      </c>
      <c r="O11" s="7">
        <f t="shared" si="9"/>
        <v>17</v>
      </c>
      <c r="P11" s="6">
        <f t="shared" si="1"/>
        <v>26</v>
      </c>
      <c r="Q11" s="7">
        <f t="shared" si="10"/>
        <v>8</v>
      </c>
      <c r="R11" s="10">
        <f>$AO$11</f>
        <v>0.41499999999999998</v>
      </c>
      <c r="S11" s="15">
        <f>TRUNC($AJ$3*R11)</f>
        <v>3112</v>
      </c>
      <c r="T11" s="6">
        <f t="shared" si="11"/>
        <v>155</v>
      </c>
      <c r="U11" s="7">
        <f t="shared" si="12"/>
        <v>51</v>
      </c>
      <c r="V11" s="6">
        <f t="shared" si="2"/>
        <v>77</v>
      </c>
      <c r="W11" s="7">
        <f t="shared" si="13"/>
        <v>25</v>
      </c>
      <c r="X11" s="10">
        <f>$AP$11</f>
        <v>0.05</v>
      </c>
      <c r="Y11" s="15">
        <f>TRUNC($AJ$3*X11)</f>
        <v>375</v>
      </c>
      <c r="Z11" s="6">
        <f t="shared" si="14"/>
        <v>18</v>
      </c>
      <c r="AA11" s="7">
        <f t="shared" si="15"/>
        <v>6</v>
      </c>
      <c r="AB11" s="6">
        <f t="shared" si="3"/>
        <v>9</v>
      </c>
      <c r="AC11" s="7">
        <f t="shared" si="16"/>
        <v>3</v>
      </c>
      <c r="AD11" s="10">
        <f>$AQ$11</f>
        <v>0</v>
      </c>
      <c r="AE11" s="15">
        <f>TRUNC($AJ$3*AD11)</f>
        <v>0</v>
      </c>
      <c r="AF11" s="6">
        <f t="shared" si="17"/>
        <v>0</v>
      </c>
      <c r="AG11" s="7">
        <f t="shared" si="18"/>
        <v>0</v>
      </c>
      <c r="AH11" s="6">
        <f t="shared" si="4"/>
        <v>0</v>
      </c>
      <c r="AI11" s="7">
        <f t="shared" si="19"/>
        <v>0</v>
      </c>
      <c r="AL11" s="30" t="s">
        <v>94</v>
      </c>
      <c r="AM11" s="43">
        <v>0.12</v>
      </c>
      <c r="AN11" s="43">
        <v>0.14000000000000001</v>
      </c>
      <c r="AO11" s="43">
        <v>0.41499999999999998</v>
      </c>
      <c r="AP11" s="43">
        <v>0.05</v>
      </c>
      <c r="AQ11" s="43">
        <v>0</v>
      </c>
    </row>
    <row r="12" spans="2:43">
      <c r="B12" s="17" t="s">
        <v>30</v>
      </c>
      <c r="C12" s="17"/>
      <c r="D12" s="17"/>
      <c r="E12" s="2"/>
      <c r="F12" s="136">
        <f>$AM$12</f>
        <v>500</v>
      </c>
      <c r="G12" s="137"/>
      <c r="H12" s="11" t="s">
        <v>95</v>
      </c>
      <c r="I12" s="12" t="s">
        <v>95</v>
      </c>
      <c r="J12" s="11" t="s">
        <v>95</v>
      </c>
      <c r="K12" s="12" t="s">
        <v>95</v>
      </c>
      <c r="L12" s="136">
        <f>$AM$12</f>
        <v>500</v>
      </c>
      <c r="M12" s="137"/>
      <c r="N12" s="11" t="s">
        <v>95</v>
      </c>
      <c r="O12" s="12" t="s">
        <v>95</v>
      </c>
      <c r="P12" s="11" t="s">
        <v>95</v>
      </c>
      <c r="Q12" s="12" t="s">
        <v>95</v>
      </c>
      <c r="R12" s="136">
        <f>$AM$12</f>
        <v>500</v>
      </c>
      <c r="S12" s="137"/>
      <c r="T12" s="11" t="s">
        <v>95</v>
      </c>
      <c r="U12" s="12" t="s">
        <v>95</v>
      </c>
      <c r="V12" s="11" t="s">
        <v>95</v>
      </c>
      <c r="W12" s="12" t="s">
        <v>95</v>
      </c>
      <c r="X12" s="136">
        <f>$AM$12</f>
        <v>500</v>
      </c>
      <c r="Y12" s="137"/>
      <c r="Z12" s="11" t="s">
        <v>95</v>
      </c>
      <c r="AA12" s="12" t="s">
        <v>96</v>
      </c>
      <c r="AB12" s="11" t="s">
        <v>95</v>
      </c>
      <c r="AC12" s="12" t="s">
        <v>95</v>
      </c>
      <c r="AD12" s="136">
        <f>$AM$12</f>
        <v>500</v>
      </c>
      <c r="AE12" s="137"/>
      <c r="AF12" s="11" t="s">
        <v>95</v>
      </c>
      <c r="AG12" s="12" t="s">
        <v>95</v>
      </c>
      <c r="AH12" s="11" t="s">
        <v>95</v>
      </c>
      <c r="AI12" s="12" t="s">
        <v>96</v>
      </c>
      <c r="AL12" s="31" t="s">
        <v>97</v>
      </c>
      <c r="AM12" s="167">
        <v>500</v>
      </c>
      <c r="AN12" s="168"/>
      <c r="AO12" s="168"/>
      <c r="AP12" s="168"/>
      <c r="AQ12" s="169"/>
    </row>
    <row r="13" spans="2:43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</row>
    <row r="14" spans="2:43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</row>
    <row r="15" spans="2:43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</row>
    <row r="16" spans="2:43" ht="17.25" customHeight="1">
      <c r="AJ16" s="13" t="s">
        <v>98</v>
      </c>
    </row>
    <row r="17" spans="2:36" ht="17.25" customHeight="1">
      <c r="B17" s="140" t="s">
        <v>99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49"/>
      <c r="AE17" s="49"/>
      <c r="AF17" s="49"/>
      <c r="AG17" s="49"/>
      <c r="AH17" s="49"/>
      <c r="AI17" s="49"/>
      <c r="AJ17" s="14">
        <f>(16000-$F26)</f>
        <v>15500</v>
      </c>
    </row>
    <row r="18" spans="2:36" ht="49.2" customHeight="1">
      <c r="B18" s="17"/>
      <c r="C18" s="17"/>
      <c r="D18" s="17"/>
      <c r="E18" s="17"/>
      <c r="F18" s="141" t="s">
        <v>22</v>
      </c>
      <c r="G18" s="170"/>
      <c r="H18" s="170"/>
      <c r="I18" s="170"/>
      <c r="J18" s="170"/>
      <c r="K18" s="171"/>
      <c r="L18" s="144" t="s">
        <v>69</v>
      </c>
      <c r="M18" s="172"/>
      <c r="N18" s="172"/>
      <c r="O18" s="172"/>
      <c r="P18" s="172"/>
      <c r="Q18" s="173"/>
      <c r="R18" s="147" t="s">
        <v>70</v>
      </c>
      <c r="S18" s="174"/>
      <c r="T18" s="174"/>
      <c r="U18" s="174"/>
      <c r="V18" s="174"/>
      <c r="W18" s="175"/>
      <c r="X18" s="162" t="s">
        <v>100</v>
      </c>
      <c r="Y18" s="165"/>
      <c r="Z18" s="165"/>
      <c r="AA18" s="165"/>
      <c r="AB18" s="165"/>
      <c r="AC18" s="166"/>
      <c r="AD18" s="162" t="s">
        <v>73</v>
      </c>
      <c r="AE18" s="165"/>
      <c r="AF18" s="165"/>
      <c r="AG18" s="165"/>
      <c r="AH18" s="165"/>
      <c r="AI18" s="166"/>
    </row>
    <row r="19" spans="2:36" ht="57.6">
      <c r="B19" s="17"/>
      <c r="C19" s="17"/>
      <c r="D19" s="2" t="s">
        <v>31</v>
      </c>
      <c r="E19" s="2" t="s">
        <v>101</v>
      </c>
      <c r="F19" s="2" t="s">
        <v>77</v>
      </c>
      <c r="G19" s="2" t="s">
        <v>102</v>
      </c>
      <c r="H19" s="138" t="s">
        <v>80</v>
      </c>
      <c r="I19" s="139"/>
      <c r="J19" s="138" t="s">
        <v>103</v>
      </c>
      <c r="K19" s="139"/>
      <c r="L19" s="2" t="s">
        <v>104</v>
      </c>
      <c r="M19" s="2" t="s">
        <v>102</v>
      </c>
      <c r="N19" s="138" t="s">
        <v>80</v>
      </c>
      <c r="O19" s="139"/>
      <c r="P19" s="138" t="s">
        <v>83</v>
      </c>
      <c r="Q19" s="139"/>
      <c r="R19" s="2" t="s">
        <v>77</v>
      </c>
      <c r="S19" s="2" t="s">
        <v>79</v>
      </c>
      <c r="T19" s="138" t="s">
        <v>105</v>
      </c>
      <c r="U19" s="139"/>
      <c r="V19" s="138" t="s">
        <v>103</v>
      </c>
      <c r="W19" s="139"/>
      <c r="X19" s="2" t="s">
        <v>77</v>
      </c>
      <c r="Y19" s="2" t="s">
        <v>102</v>
      </c>
      <c r="Z19" s="138" t="s">
        <v>80</v>
      </c>
      <c r="AA19" s="139"/>
      <c r="AB19" s="138" t="s">
        <v>83</v>
      </c>
      <c r="AC19" s="139"/>
      <c r="AD19" s="2" t="s">
        <v>77</v>
      </c>
      <c r="AE19" s="2" t="s">
        <v>79</v>
      </c>
      <c r="AF19" s="138" t="s">
        <v>80</v>
      </c>
      <c r="AG19" s="139"/>
      <c r="AH19" s="138" t="s">
        <v>83</v>
      </c>
      <c r="AI19" s="139"/>
    </row>
    <row r="20" spans="2:36">
      <c r="B20" s="17"/>
      <c r="C20" s="17"/>
      <c r="D20" s="16"/>
      <c r="E20" s="2"/>
      <c r="F20" s="16"/>
      <c r="G20" s="16"/>
      <c r="H20" s="16" t="s">
        <v>38</v>
      </c>
      <c r="I20" s="2" t="s">
        <v>106</v>
      </c>
      <c r="J20" s="16" t="s">
        <v>107</v>
      </c>
      <c r="K20" s="2" t="s">
        <v>62</v>
      </c>
      <c r="L20" s="16"/>
      <c r="M20" s="16"/>
      <c r="N20" s="16" t="s">
        <v>38</v>
      </c>
      <c r="O20" s="2" t="s">
        <v>62</v>
      </c>
      <c r="P20" s="16" t="s">
        <v>38</v>
      </c>
      <c r="Q20" s="2" t="s">
        <v>62</v>
      </c>
      <c r="R20" s="16"/>
      <c r="S20" s="16"/>
      <c r="T20" s="16" t="s">
        <v>38</v>
      </c>
      <c r="U20" s="2" t="s">
        <v>62</v>
      </c>
      <c r="V20" s="16" t="s">
        <v>107</v>
      </c>
      <c r="W20" s="2" t="s">
        <v>62</v>
      </c>
      <c r="X20" s="16"/>
      <c r="Y20" s="16"/>
      <c r="Z20" s="16" t="s">
        <v>38</v>
      </c>
      <c r="AA20" s="2" t="s">
        <v>62</v>
      </c>
      <c r="AB20" s="16" t="s">
        <v>38</v>
      </c>
      <c r="AC20" s="2" t="s">
        <v>106</v>
      </c>
      <c r="AD20" s="16"/>
      <c r="AE20" s="16"/>
      <c r="AF20" s="16" t="s">
        <v>107</v>
      </c>
      <c r="AG20" s="2" t="s">
        <v>106</v>
      </c>
      <c r="AH20" s="16" t="s">
        <v>107</v>
      </c>
      <c r="AI20" s="2" t="s">
        <v>106</v>
      </c>
    </row>
    <row r="21" spans="2:36">
      <c r="B21" s="17" t="s">
        <v>27</v>
      </c>
      <c r="C21" s="17"/>
      <c r="D21" s="16">
        <v>80</v>
      </c>
      <c r="E21" s="2">
        <v>60</v>
      </c>
      <c r="F21" s="46">
        <f>$AM$7</f>
        <v>0.625</v>
      </c>
      <c r="G21" s="15">
        <f>TRUNC($AJ$17*F21)</f>
        <v>9687</v>
      </c>
      <c r="H21" s="6">
        <f>TRUNC(G21/$D21)</f>
        <v>121</v>
      </c>
      <c r="I21" s="7">
        <f>TRUNC(H21*$E21/60)</f>
        <v>121</v>
      </c>
      <c r="J21" s="6">
        <f t="shared" ref="J21:J25" si="20">TRUNC(H21/2)</f>
        <v>60</v>
      </c>
      <c r="K21" s="7">
        <f>TRUNC(J21*$E21/60)</f>
        <v>60</v>
      </c>
      <c r="L21" s="10">
        <f>$AN$7</f>
        <v>0.45</v>
      </c>
      <c r="M21" s="15">
        <f>TRUNC($AJ$17*L21)</f>
        <v>6975</v>
      </c>
      <c r="N21" s="6">
        <f>TRUNC(M21/$D21)</f>
        <v>87</v>
      </c>
      <c r="O21" s="7">
        <f>TRUNC(N21*$E21/60)</f>
        <v>87</v>
      </c>
      <c r="P21" s="6">
        <f t="shared" ref="P21:P25" si="21">TRUNC(N21/2)</f>
        <v>43</v>
      </c>
      <c r="Q21" s="7">
        <f>TRUNC(P21*$E21/60)</f>
        <v>43</v>
      </c>
      <c r="R21" s="10">
        <f>$AO$7</f>
        <v>0.35</v>
      </c>
      <c r="S21" s="15">
        <f>TRUNC($AJ$17*R21)</f>
        <v>5425</v>
      </c>
      <c r="T21" s="6">
        <f>TRUNC(S21/$D21)</f>
        <v>67</v>
      </c>
      <c r="U21" s="7">
        <f>TRUNC(T21*$E21/60)</f>
        <v>67</v>
      </c>
      <c r="V21" s="6">
        <f t="shared" ref="V21:V25" si="22">TRUNC(T21/2)</f>
        <v>33</v>
      </c>
      <c r="W21" s="7">
        <f>TRUNC(V21*$E21/60)</f>
        <v>33</v>
      </c>
      <c r="X21" s="10">
        <f>$AP$7</f>
        <v>0.35</v>
      </c>
      <c r="Y21" s="15">
        <f>TRUNC($AJ$17*X21)</f>
        <v>5425</v>
      </c>
      <c r="Z21" s="6">
        <f>TRUNC(Y21/$D21)</f>
        <v>67</v>
      </c>
      <c r="AA21" s="7">
        <f>TRUNC(Z21*$E21/60)</f>
        <v>67</v>
      </c>
      <c r="AB21" s="6">
        <f t="shared" ref="AB21:AB25" si="23">TRUNC(Z21/2)</f>
        <v>33</v>
      </c>
      <c r="AC21" s="7">
        <f>TRUNC(AB21*$E21/60)</f>
        <v>33</v>
      </c>
      <c r="AD21" s="10">
        <f>$AQ$7</f>
        <v>0.81499999999999995</v>
      </c>
      <c r="AE21" s="15">
        <f>TRUNC($AJ$17*AD21)</f>
        <v>12632</v>
      </c>
      <c r="AF21" s="6">
        <f>TRUNC(AE21/$D21)</f>
        <v>157</v>
      </c>
      <c r="AG21" s="7">
        <f>TRUNC(AF21*$E21/60)</f>
        <v>157</v>
      </c>
      <c r="AH21" s="6">
        <f t="shared" ref="AH21:AH25" si="24">TRUNC(AF21/2)</f>
        <v>78</v>
      </c>
      <c r="AI21" s="7">
        <f>TRUNC(AH21*$E21/60)</f>
        <v>78</v>
      </c>
    </row>
    <row r="22" spans="2:36">
      <c r="B22" s="17" t="s">
        <v>28</v>
      </c>
      <c r="C22" s="17"/>
      <c r="D22" s="47">
        <v>40</v>
      </c>
      <c r="E22" s="2">
        <v>20</v>
      </c>
      <c r="F22" s="46">
        <f>$AM$8</f>
        <v>0.12</v>
      </c>
      <c r="G22" s="15">
        <f>TRUNC($AJ$17*F22)</f>
        <v>1860</v>
      </c>
      <c r="H22" s="6">
        <f t="shared" ref="H22:H25" si="25">TRUNC(G22/$D22)</f>
        <v>46</v>
      </c>
      <c r="I22" s="7">
        <f t="shared" ref="I22:I25" si="26">TRUNC(H22*$E22/60)</f>
        <v>15</v>
      </c>
      <c r="J22" s="6">
        <f t="shared" si="20"/>
        <v>23</v>
      </c>
      <c r="K22" s="7">
        <f t="shared" ref="K22:K25" si="27">TRUNC(J22*$E22/60)</f>
        <v>7</v>
      </c>
      <c r="L22" s="10">
        <f>$AN$8</f>
        <v>0.21</v>
      </c>
      <c r="M22" s="15">
        <f>TRUNC($AJ$17*L22)</f>
        <v>3255</v>
      </c>
      <c r="N22" s="6">
        <f t="shared" ref="N22:N25" si="28">TRUNC(M22/$D22)</f>
        <v>81</v>
      </c>
      <c r="O22" s="7">
        <f t="shared" ref="O22:O25" si="29">TRUNC(N22*$E22/60)</f>
        <v>27</v>
      </c>
      <c r="P22" s="6">
        <f t="shared" si="21"/>
        <v>40</v>
      </c>
      <c r="Q22" s="7">
        <f t="shared" ref="Q22:Q25" si="30">TRUNC(P22*$E22/60)</f>
        <v>13</v>
      </c>
      <c r="R22" s="10">
        <f>$AO$8</f>
        <v>0.1</v>
      </c>
      <c r="S22" s="15">
        <f>TRUNC($AJ$17*R22)</f>
        <v>1550</v>
      </c>
      <c r="T22" s="6">
        <f t="shared" ref="T22:T25" si="31">TRUNC(S22/$D22)</f>
        <v>38</v>
      </c>
      <c r="U22" s="7">
        <f t="shared" ref="U22:U25" si="32">TRUNC(T22*$E22/60)</f>
        <v>12</v>
      </c>
      <c r="V22" s="6">
        <f t="shared" si="22"/>
        <v>19</v>
      </c>
      <c r="W22" s="7">
        <f t="shared" ref="W22:W25" si="33">TRUNC(V22*$E22/60)</f>
        <v>6</v>
      </c>
      <c r="X22" s="10">
        <f>$AP$8</f>
        <v>0.15</v>
      </c>
      <c r="Y22" s="15">
        <f>TRUNC($AJ$17*X22)</f>
        <v>2325</v>
      </c>
      <c r="Z22" s="6">
        <f t="shared" ref="Z22:Z25" si="34">TRUNC(Y22/$D22)</f>
        <v>58</v>
      </c>
      <c r="AA22" s="7">
        <f t="shared" ref="AA22:AA25" si="35">TRUNC(Z22*$E22/60)</f>
        <v>19</v>
      </c>
      <c r="AB22" s="6">
        <f t="shared" si="23"/>
        <v>29</v>
      </c>
      <c r="AC22" s="7">
        <f t="shared" ref="AC22:AC25" si="36">TRUNC(AB22*$E22/60)</f>
        <v>9</v>
      </c>
      <c r="AD22" s="10">
        <f>$AQ$8</f>
        <v>0.1</v>
      </c>
      <c r="AE22" s="15">
        <f>TRUNC($AJ$17*AD22)</f>
        <v>1550</v>
      </c>
      <c r="AF22" s="6">
        <f t="shared" ref="AF22:AF25" si="37">TRUNC(AE22/$D22)</f>
        <v>38</v>
      </c>
      <c r="AG22" s="7">
        <f t="shared" ref="AG22:AG25" si="38">TRUNC(AF22*$E22/60)</f>
        <v>12</v>
      </c>
      <c r="AH22" s="6">
        <f t="shared" si="24"/>
        <v>19</v>
      </c>
      <c r="AI22" s="7">
        <f t="shared" ref="AI22:AI25" si="39">TRUNC(AH22*$E22/60)</f>
        <v>6</v>
      </c>
    </row>
    <row r="23" spans="2:36">
      <c r="B23" s="17" t="s">
        <v>29</v>
      </c>
      <c r="C23" s="17"/>
      <c r="D23" s="16">
        <v>80</v>
      </c>
      <c r="E23" s="2">
        <v>60</v>
      </c>
      <c r="F23" s="46">
        <f>$AM$9</f>
        <v>8.5000000000000006E-2</v>
      </c>
      <c r="G23" s="15">
        <f>TRUNC($AJ$17*F23)</f>
        <v>1317</v>
      </c>
      <c r="H23" s="6">
        <f t="shared" si="25"/>
        <v>16</v>
      </c>
      <c r="I23" s="7">
        <f t="shared" si="26"/>
        <v>16</v>
      </c>
      <c r="J23" s="6">
        <f t="shared" si="20"/>
        <v>8</v>
      </c>
      <c r="K23" s="7">
        <f t="shared" si="27"/>
        <v>8</v>
      </c>
      <c r="L23" s="10">
        <f>$AN$9</f>
        <v>8.5000000000000006E-2</v>
      </c>
      <c r="M23" s="15">
        <f t="shared" ref="M23" si="40">TRUNC($AJ$30*L23)</f>
        <v>2677</v>
      </c>
      <c r="N23" s="6">
        <f t="shared" si="28"/>
        <v>33</v>
      </c>
      <c r="O23" s="7">
        <f t="shared" si="29"/>
        <v>33</v>
      </c>
      <c r="P23" s="6">
        <f t="shared" si="21"/>
        <v>16</v>
      </c>
      <c r="Q23" s="7">
        <f t="shared" si="30"/>
        <v>16</v>
      </c>
      <c r="R23" s="10">
        <f>$AO$9</f>
        <v>8.5000000000000006E-2</v>
      </c>
      <c r="S23" s="15">
        <f>TRUNC($AJ$17*R23)</f>
        <v>1317</v>
      </c>
      <c r="T23" s="6">
        <f t="shared" si="31"/>
        <v>16</v>
      </c>
      <c r="U23" s="7">
        <f t="shared" si="32"/>
        <v>16</v>
      </c>
      <c r="V23" s="6">
        <f t="shared" si="22"/>
        <v>8</v>
      </c>
      <c r="W23" s="7">
        <f t="shared" si="33"/>
        <v>8</v>
      </c>
      <c r="X23" s="10">
        <f>$AP$9</f>
        <v>0.4</v>
      </c>
      <c r="Y23" s="15">
        <f>TRUNC($AJ$17*X23)</f>
        <v>6200</v>
      </c>
      <c r="Z23" s="6">
        <f t="shared" si="34"/>
        <v>77</v>
      </c>
      <c r="AA23" s="7">
        <f t="shared" si="35"/>
        <v>77</v>
      </c>
      <c r="AB23" s="6">
        <f t="shared" si="23"/>
        <v>38</v>
      </c>
      <c r="AC23" s="7">
        <f t="shared" si="36"/>
        <v>38</v>
      </c>
      <c r="AD23" s="10">
        <f>$AQ$9</f>
        <v>8.5000000000000006E-2</v>
      </c>
      <c r="AE23" s="15">
        <f>TRUNC($AJ$17*AD23)</f>
        <v>1317</v>
      </c>
      <c r="AF23" s="6">
        <f t="shared" si="37"/>
        <v>16</v>
      </c>
      <c r="AG23" s="7">
        <f t="shared" si="38"/>
        <v>16</v>
      </c>
      <c r="AH23" s="6">
        <f t="shared" si="24"/>
        <v>8</v>
      </c>
      <c r="AI23" s="7">
        <f t="shared" si="39"/>
        <v>8</v>
      </c>
    </row>
    <row r="24" spans="2:36">
      <c r="B24" s="17" t="s">
        <v>24</v>
      </c>
      <c r="C24" s="17"/>
      <c r="D24" s="47">
        <v>20</v>
      </c>
      <c r="E24" s="2">
        <v>20</v>
      </c>
      <c r="F24" s="48">
        <v>0.12</v>
      </c>
      <c r="G24" s="15">
        <f>TRUNC($AJ$17*F24)</f>
        <v>1860</v>
      </c>
      <c r="H24" s="6">
        <f t="shared" si="25"/>
        <v>93</v>
      </c>
      <c r="I24" s="7">
        <f t="shared" si="26"/>
        <v>31</v>
      </c>
      <c r="J24" s="6">
        <f t="shared" si="20"/>
        <v>46</v>
      </c>
      <c r="K24" s="7">
        <f t="shared" si="27"/>
        <v>15</v>
      </c>
      <c r="L24" s="10">
        <f>$AN$10</f>
        <v>0.115</v>
      </c>
      <c r="M24" s="15">
        <f>TRUNC($AJ$17*L24)</f>
        <v>1782</v>
      </c>
      <c r="N24" s="6">
        <f t="shared" si="28"/>
        <v>89</v>
      </c>
      <c r="O24" s="7">
        <f t="shared" si="29"/>
        <v>29</v>
      </c>
      <c r="P24" s="6">
        <f t="shared" si="21"/>
        <v>44</v>
      </c>
      <c r="Q24" s="7">
        <f t="shared" si="30"/>
        <v>14</v>
      </c>
      <c r="R24" s="10">
        <f>$AO$10</f>
        <v>0.05</v>
      </c>
      <c r="S24" s="15">
        <f>TRUNC($AJ$17*R24)</f>
        <v>775</v>
      </c>
      <c r="T24" s="6">
        <f t="shared" si="31"/>
        <v>38</v>
      </c>
      <c r="U24" s="7">
        <f t="shared" si="32"/>
        <v>12</v>
      </c>
      <c r="V24" s="6">
        <f t="shared" si="22"/>
        <v>19</v>
      </c>
      <c r="W24" s="7">
        <f t="shared" si="33"/>
        <v>6</v>
      </c>
      <c r="X24" s="10">
        <f>$AP$10</f>
        <v>0.05</v>
      </c>
      <c r="Y24" s="15">
        <f>TRUNC($AJ$17*X24)</f>
        <v>775</v>
      </c>
      <c r="Z24" s="6">
        <f t="shared" si="34"/>
        <v>38</v>
      </c>
      <c r="AA24" s="7">
        <f t="shared" si="35"/>
        <v>12</v>
      </c>
      <c r="AB24" s="6">
        <f t="shared" si="23"/>
        <v>19</v>
      </c>
      <c r="AC24" s="7">
        <f t="shared" si="36"/>
        <v>6</v>
      </c>
      <c r="AD24" s="10">
        <f>$AQ$10</f>
        <v>0</v>
      </c>
      <c r="AE24" s="15">
        <f>TRUNC($AJ$17*AD24)</f>
        <v>0</v>
      </c>
      <c r="AF24" s="6">
        <f t="shared" si="37"/>
        <v>0</v>
      </c>
      <c r="AG24" s="7">
        <f t="shared" si="38"/>
        <v>0</v>
      </c>
      <c r="AH24" s="6">
        <f t="shared" si="24"/>
        <v>0</v>
      </c>
      <c r="AI24" s="7">
        <f t="shared" si="39"/>
        <v>0</v>
      </c>
    </row>
    <row r="25" spans="2:36">
      <c r="B25" s="17" t="s">
        <v>25</v>
      </c>
      <c r="C25" s="17"/>
      <c r="D25" s="47">
        <v>20</v>
      </c>
      <c r="E25" s="2">
        <v>20</v>
      </c>
      <c r="F25" s="48">
        <v>0.05</v>
      </c>
      <c r="G25" s="15">
        <f>TRUNC($AJ$17*F25)</f>
        <v>775</v>
      </c>
      <c r="H25" s="6">
        <f t="shared" si="25"/>
        <v>38</v>
      </c>
      <c r="I25" s="7">
        <f t="shared" si="26"/>
        <v>12</v>
      </c>
      <c r="J25" s="6">
        <f t="shared" si="20"/>
        <v>19</v>
      </c>
      <c r="K25" s="7">
        <f t="shared" si="27"/>
        <v>6</v>
      </c>
      <c r="L25" s="10">
        <f>$AN$11</f>
        <v>0.14000000000000001</v>
      </c>
      <c r="M25" s="15">
        <f>TRUNC($AJ$17*L25)</f>
        <v>2170</v>
      </c>
      <c r="N25" s="6">
        <f t="shared" si="28"/>
        <v>108</v>
      </c>
      <c r="O25" s="7">
        <f t="shared" si="29"/>
        <v>36</v>
      </c>
      <c r="P25" s="6">
        <f t="shared" si="21"/>
        <v>54</v>
      </c>
      <c r="Q25" s="7">
        <f t="shared" si="30"/>
        <v>18</v>
      </c>
      <c r="R25" s="10">
        <f>$AO$11</f>
        <v>0.41499999999999998</v>
      </c>
      <c r="S25" s="15">
        <f>TRUNC($AJ$17*R25)</f>
        <v>6432</v>
      </c>
      <c r="T25" s="6">
        <f t="shared" si="31"/>
        <v>321</v>
      </c>
      <c r="U25" s="7">
        <f t="shared" si="32"/>
        <v>107</v>
      </c>
      <c r="V25" s="6">
        <f t="shared" si="22"/>
        <v>160</v>
      </c>
      <c r="W25" s="7">
        <f t="shared" si="33"/>
        <v>53</v>
      </c>
      <c r="X25" s="10">
        <f>$AP$11</f>
        <v>0.05</v>
      </c>
      <c r="Y25" s="15">
        <f>TRUNC($AJ$17*X25)</f>
        <v>775</v>
      </c>
      <c r="Z25" s="6">
        <f t="shared" si="34"/>
        <v>38</v>
      </c>
      <c r="AA25" s="7">
        <f t="shared" si="35"/>
        <v>12</v>
      </c>
      <c r="AB25" s="6">
        <f t="shared" si="23"/>
        <v>19</v>
      </c>
      <c r="AC25" s="7">
        <f t="shared" si="36"/>
        <v>6</v>
      </c>
      <c r="AD25" s="10">
        <f>$AQ$11</f>
        <v>0</v>
      </c>
      <c r="AE25" s="15">
        <f>TRUNC($AJ$17*AD25)</f>
        <v>0</v>
      </c>
      <c r="AF25" s="6">
        <f t="shared" si="37"/>
        <v>0</v>
      </c>
      <c r="AG25" s="7">
        <f t="shared" si="38"/>
        <v>0</v>
      </c>
      <c r="AH25" s="6">
        <f t="shared" si="24"/>
        <v>0</v>
      </c>
      <c r="AI25" s="7">
        <f t="shared" si="39"/>
        <v>0</v>
      </c>
    </row>
    <row r="26" spans="2:36">
      <c r="B26" s="17" t="s">
        <v>30</v>
      </c>
      <c r="C26" s="17"/>
      <c r="D26" s="17"/>
      <c r="E26" s="2"/>
      <c r="F26" s="136">
        <f>$AM$12</f>
        <v>500</v>
      </c>
      <c r="G26" s="137"/>
      <c r="H26" s="11" t="s">
        <v>95</v>
      </c>
      <c r="I26" s="12" t="s">
        <v>108</v>
      </c>
      <c r="J26" s="11" t="s">
        <v>109</v>
      </c>
      <c r="K26" s="12" t="s">
        <v>95</v>
      </c>
      <c r="L26" s="136">
        <f>$AM$12</f>
        <v>500</v>
      </c>
      <c r="M26" s="137"/>
      <c r="N26" s="11" t="s">
        <v>96</v>
      </c>
      <c r="O26" s="12" t="s">
        <v>95</v>
      </c>
      <c r="P26" s="11" t="s">
        <v>109</v>
      </c>
      <c r="Q26" s="12" t="s">
        <v>95</v>
      </c>
      <c r="R26" s="136">
        <f>$AM$12</f>
        <v>500</v>
      </c>
      <c r="S26" s="137"/>
      <c r="T26" s="11" t="s">
        <v>96</v>
      </c>
      <c r="U26" s="12" t="s">
        <v>95</v>
      </c>
      <c r="V26" s="11" t="s">
        <v>95</v>
      </c>
      <c r="W26" s="12" t="s">
        <v>96</v>
      </c>
      <c r="X26" s="136">
        <f>$AM$12</f>
        <v>500</v>
      </c>
      <c r="Y26" s="137"/>
      <c r="Z26" s="11" t="s">
        <v>96</v>
      </c>
      <c r="AA26" s="12" t="s">
        <v>96</v>
      </c>
      <c r="AB26" s="11" t="s">
        <v>110</v>
      </c>
      <c r="AC26" s="12" t="s">
        <v>109</v>
      </c>
      <c r="AD26" s="136">
        <f>$AM$12</f>
        <v>500</v>
      </c>
      <c r="AE26" s="137"/>
      <c r="AF26" s="11" t="s">
        <v>96</v>
      </c>
      <c r="AG26" s="12" t="s">
        <v>96</v>
      </c>
      <c r="AH26" s="11" t="s">
        <v>96</v>
      </c>
      <c r="AI26" s="12" t="s">
        <v>95</v>
      </c>
    </row>
    <row r="27" spans="2:36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</row>
    <row r="29" spans="2:36" ht="17.25" customHeight="1">
      <c r="AJ29" s="13" t="s">
        <v>98</v>
      </c>
    </row>
    <row r="30" spans="2:36" ht="17.25" customHeight="1">
      <c r="B30" s="140" t="s">
        <v>111</v>
      </c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49"/>
      <c r="AE30" s="49"/>
      <c r="AF30" s="49"/>
      <c r="AG30" s="49"/>
      <c r="AH30" s="49"/>
      <c r="AI30" s="49"/>
      <c r="AJ30" s="14">
        <f>(32000-$F39)</f>
        <v>31500</v>
      </c>
    </row>
    <row r="31" spans="2:36" ht="49.2" customHeight="1">
      <c r="B31" s="17"/>
      <c r="C31" s="17"/>
      <c r="D31" s="17"/>
      <c r="E31" s="17"/>
      <c r="F31" s="141" t="s">
        <v>68</v>
      </c>
      <c r="G31" s="170"/>
      <c r="H31" s="170"/>
      <c r="I31" s="170"/>
      <c r="J31" s="170"/>
      <c r="K31" s="171"/>
      <c r="L31" s="144" t="s">
        <v>112</v>
      </c>
      <c r="M31" s="172"/>
      <c r="N31" s="172"/>
      <c r="O31" s="172"/>
      <c r="P31" s="172"/>
      <c r="Q31" s="173"/>
      <c r="R31" s="147" t="s">
        <v>113</v>
      </c>
      <c r="S31" s="174"/>
      <c r="T31" s="174"/>
      <c r="U31" s="174"/>
      <c r="V31" s="174"/>
      <c r="W31" s="175"/>
      <c r="X31" s="162" t="s">
        <v>71</v>
      </c>
      <c r="Y31" s="165"/>
      <c r="Z31" s="165"/>
      <c r="AA31" s="165"/>
      <c r="AB31" s="165"/>
      <c r="AC31" s="166"/>
      <c r="AD31" s="162" t="s">
        <v>114</v>
      </c>
      <c r="AE31" s="165"/>
      <c r="AF31" s="165"/>
      <c r="AG31" s="165"/>
      <c r="AH31" s="165"/>
      <c r="AI31" s="166"/>
    </row>
    <row r="32" spans="2:36" ht="57.6">
      <c r="B32" s="17"/>
      <c r="C32" s="17"/>
      <c r="D32" s="2" t="s">
        <v>115</v>
      </c>
      <c r="E32" s="2" t="s">
        <v>116</v>
      </c>
      <c r="F32" s="2" t="s">
        <v>77</v>
      </c>
      <c r="G32" s="2" t="s">
        <v>102</v>
      </c>
      <c r="H32" s="138" t="s">
        <v>105</v>
      </c>
      <c r="I32" s="139"/>
      <c r="J32" s="138" t="s">
        <v>117</v>
      </c>
      <c r="K32" s="139"/>
      <c r="L32" s="2" t="s">
        <v>78</v>
      </c>
      <c r="M32" s="2" t="s">
        <v>118</v>
      </c>
      <c r="N32" s="138" t="s">
        <v>82</v>
      </c>
      <c r="O32" s="139"/>
      <c r="P32" s="138" t="s">
        <v>83</v>
      </c>
      <c r="Q32" s="139"/>
      <c r="R32" s="2" t="s">
        <v>104</v>
      </c>
      <c r="S32" s="2" t="s">
        <v>102</v>
      </c>
      <c r="T32" s="138" t="s">
        <v>82</v>
      </c>
      <c r="U32" s="139"/>
      <c r="V32" s="138" t="s">
        <v>119</v>
      </c>
      <c r="W32" s="139"/>
      <c r="X32" s="2" t="s">
        <v>104</v>
      </c>
      <c r="Y32" s="2" t="s">
        <v>118</v>
      </c>
      <c r="Z32" s="138" t="s">
        <v>120</v>
      </c>
      <c r="AA32" s="139"/>
      <c r="AB32" s="138" t="s">
        <v>103</v>
      </c>
      <c r="AC32" s="139"/>
      <c r="AD32" s="2" t="s">
        <v>77</v>
      </c>
      <c r="AE32" s="2" t="s">
        <v>102</v>
      </c>
      <c r="AF32" s="138" t="s">
        <v>105</v>
      </c>
      <c r="AG32" s="139"/>
      <c r="AH32" s="138" t="s">
        <v>117</v>
      </c>
      <c r="AI32" s="139"/>
    </row>
    <row r="33" spans="2:36">
      <c r="B33" s="17"/>
      <c r="C33" s="17"/>
      <c r="D33" s="16"/>
      <c r="E33" s="2"/>
      <c r="F33" s="16"/>
      <c r="G33" s="16"/>
      <c r="H33" s="16" t="s">
        <v>107</v>
      </c>
      <c r="I33" s="2" t="s">
        <v>121</v>
      </c>
      <c r="J33" s="16" t="s">
        <v>122</v>
      </c>
      <c r="K33" s="2" t="s">
        <v>62</v>
      </c>
      <c r="L33" s="16"/>
      <c r="M33" s="16"/>
      <c r="N33" s="16" t="s">
        <v>38</v>
      </c>
      <c r="O33" s="2" t="s">
        <v>62</v>
      </c>
      <c r="P33" s="16" t="s">
        <v>107</v>
      </c>
      <c r="Q33" s="2" t="s">
        <v>86</v>
      </c>
      <c r="R33" s="16"/>
      <c r="S33" s="16"/>
      <c r="T33" s="16" t="s">
        <v>122</v>
      </c>
      <c r="U33" s="2" t="s">
        <v>123</v>
      </c>
      <c r="V33" s="16" t="s">
        <v>124</v>
      </c>
      <c r="W33" s="2" t="s">
        <v>106</v>
      </c>
      <c r="X33" s="16"/>
      <c r="Y33" s="16"/>
      <c r="Z33" s="16" t="s">
        <v>107</v>
      </c>
      <c r="AA33" s="2" t="s">
        <v>106</v>
      </c>
      <c r="AB33" s="16" t="s">
        <v>38</v>
      </c>
      <c r="AC33" s="2" t="s">
        <v>121</v>
      </c>
      <c r="AD33" s="16"/>
      <c r="AE33" s="16"/>
      <c r="AF33" s="16" t="s">
        <v>38</v>
      </c>
      <c r="AG33" s="2" t="s">
        <v>106</v>
      </c>
      <c r="AH33" s="16" t="s">
        <v>124</v>
      </c>
      <c r="AI33" s="2" t="s">
        <v>121</v>
      </c>
    </row>
    <row r="34" spans="2:36">
      <c r="B34" s="17" t="s">
        <v>27</v>
      </c>
      <c r="C34" s="17"/>
      <c r="D34" s="16">
        <v>80</v>
      </c>
      <c r="E34" s="2">
        <v>60</v>
      </c>
      <c r="F34" s="46">
        <f>$AM$7</f>
        <v>0.625</v>
      </c>
      <c r="G34" s="15">
        <f>TRUNC($AJ$30*F34)</f>
        <v>19687</v>
      </c>
      <c r="H34" s="6">
        <f>TRUNC(G34/$D34)</f>
        <v>246</v>
      </c>
      <c r="I34" s="7">
        <f>TRUNC(H34*$E34/60)</f>
        <v>246</v>
      </c>
      <c r="J34" s="6">
        <f t="shared" ref="J34:J38" si="41">TRUNC(H34/2)</f>
        <v>123</v>
      </c>
      <c r="K34" s="7">
        <f>TRUNC(J34*$E34/60)</f>
        <v>123</v>
      </c>
      <c r="L34" s="10">
        <f>$AN$7</f>
        <v>0.45</v>
      </c>
      <c r="M34" s="15">
        <f>TRUNC($AJ$30*L34)</f>
        <v>14175</v>
      </c>
      <c r="N34" s="6">
        <f>TRUNC(M34/$D34)</f>
        <v>177</v>
      </c>
      <c r="O34" s="7">
        <f>TRUNC(N34*$E34/60)</f>
        <v>177</v>
      </c>
      <c r="P34" s="6">
        <f t="shared" ref="P34:P38" si="42">TRUNC(N34/2)</f>
        <v>88</v>
      </c>
      <c r="Q34" s="7">
        <f>TRUNC(P34*$E34/60)</f>
        <v>88</v>
      </c>
      <c r="R34" s="10">
        <f>$AO$7</f>
        <v>0.35</v>
      </c>
      <c r="S34" s="15">
        <f>TRUNC($AJ$30*R34)</f>
        <v>11025</v>
      </c>
      <c r="T34" s="6">
        <f>TRUNC(S34/$D34)</f>
        <v>137</v>
      </c>
      <c r="U34" s="7">
        <f>TRUNC(T34*$E34/60)</f>
        <v>137</v>
      </c>
      <c r="V34" s="6">
        <f t="shared" ref="V34:V38" si="43">TRUNC(T34/2)</f>
        <v>68</v>
      </c>
      <c r="W34" s="7">
        <f>TRUNC(V34*$E34/60)</f>
        <v>68</v>
      </c>
      <c r="X34" s="10">
        <f>$AP$7</f>
        <v>0.35</v>
      </c>
      <c r="Y34" s="15">
        <f>TRUNC($AJ$30*X34)</f>
        <v>11025</v>
      </c>
      <c r="Z34" s="6">
        <f>TRUNC(Y34/$D34)</f>
        <v>137</v>
      </c>
      <c r="AA34" s="7">
        <f>TRUNC(Z34*$E34/60)</f>
        <v>137</v>
      </c>
      <c r="AB34" s="6">
        <f t="shared" ref="AB34:AB38" si="44">TRUNC(Z34/2)</f>
        <v>68</v>
      </c>
      <c r="AC34" s="7">
        <f>TRUNC(AB34*$E34/60)</f>
        <v>68</v>
      </c>
      <c r="AD34" s="10">
        <f>$AQ$7</f>
        <v>0.81499999999999995</v>
      </c>
      <c r="AE34" s="15">
        <f>TRUNC($AJ$30*AD34)</f>
        <v>25672</v>
      </c>
      <c r="AF34" s="6">
        <f>TRUNC(AE34/$D34)</f>
        <v>320</v>
      </c>
      <c r="AG34" s="7">
        <f>TRUNC(AF34*$E34/60)</f>
        <v>320</v>
      </c>
      <c r="AH34" s="6">
        <f t="shared" ref="AH34:AH38" si="45">TRUNC(AF34/2)</f>
        <v>160</v>
      </c>
      <c r="AI34" s="7">
        <f>TRUNC(AH34*$E34/60)</f>
        <v>160</v>
      </c>
    </row>
    <row r="35" spans="2:36">
      <c r="B35" s="17" t="s">
        <v>28</v>
      </c>
      <c r="C35" s="17"/>
      <c r="D35" s="47">
        <v>40</v>
      </c>
      <c r="E35" s="2">
        <v>20</v>
      </c>
      <c r="F35" s="46">
        <f>$AM$8</f>
        <v>0.12</v>
      </c>
      <c r="G35" s="15">
        <f t="shared" ref="G35:G38" si="46">TRUNC($AJ$30*F35)</f>
        <v>3780</v>
      </c>
      <c r="H35" s="6">
        <f t="shared" ref="H35:H38" si="47">TRUNC(G35/$D35)</f>
        <v>94</v>
      </c>
      <c r="I35" s="7">
        <f t="shared" ref="I35:I38" si="48">TRUNC(H35*$E35/60)</f>
        <v>31</v>
      </c>
      <c r="J35" s="6">
        <f t="shared" si="41"/>
        <v>47</v>
      </c>
      <c r="K35" s="7">
        <f t="shared" ref="K35:K38" si="49">TRUNC(J35*$E35/60)</f>
        <v>15</v>
      </c>
      <c r="L35" s="10">
        <f>$AN$8</f>
        <v>0.21</v>
      </c>
      <c r="M35" s="15">
        <f t="shared" ref="M35:M38" si="50">TRUNC($AJ$30*L35)</f>
        <v>6615</v>
      </c>
      <c r="N35" s="6">
        <f t="shared" ref="N35:N38" si="51">TRUNC(M35/$D35)</f>
        <v>165</v>
      </c>
      <c r="O35" s="7">
        <f t="shared" ref="O35:O38" si="52">TRUNC(N35*$E35/60)</f>
        <v>55</v>
      </c>
      <c r="P35" s="6">
        <f t="shared" si="42"/>
        <v>82</v>
      </c>
      <c r="Q35" s="7">
        <f t="shared" ref="Q35:Q38" si="53">TRUNC(P35*$E35/60)</f>
        <v>27</v>
      </c>
      <c r="R35" s="10">
        <f>$AO$8</f>
        <v>0.1</v>
      </c>
      <c r="S35" s="15">
        <f t="shared" ref="S35:S38" si="54">TRUNC($AJ$30*R35)</f>
        <v>3150</v>
      </c>
      <c r="T35" s="6">
        <f t="shared" ref="T35:T38" si="55">TRUNC(S35/$D35)</f>
        <v>78</v>
      </c>
      <c r="U35" s="7">
        <f t="shared" ref="U35:U38" si="56">TRUNC(T35*$E35/60)</f>
        <v>26</v>
      </c>
      <c r="V35" s="6">
        <f t="shared" si="43"/>
        <v>39</v>
      </c>
      <c r="W35" s="7">
        <f t="shared" ref="W35:W38" si="57">TRUNC(V35*$E35/60)</f>
        <v>13</v>
      </c>
      <c r="X35" s="10">
        <f>$AP$8</f>
        <v>0.15</v>
      </c>
      <c r="Y35" s="15">
        <f t="shared" ref="Y35:Y38" si="58">TRUNC($AJ$30*X35)</f>
        <v>4725</v>
      </c>
      <c r="Z35" s="6">
        <f t="shared" ref="Z35:Z38" si="59">TRUNC(Y35/$D35)</f>
        <v>118</v>
      </c>
      <c r="AA35" s="7">
        <f t="shared" ref="AA35:AA38" si="60">TRUNC(Z35*$E35/60)</f>
        <v>39</v>
      </c>
      <c r="AB35" s="6">
        <f t="shared" si="44"/>
        <v>59</v>
      </c>
      <c r="AC35" s="7">
        <f t="shared" ref="AC35:AC38" si="61">TRUNC(AB35*$E35/60)</f>
        <v>19</v>
      </c>
      <c r="AD35" s="10">
        <f>$AQ$8</f>
        <v>0.1</v>
      </c>
      <c r="AE35" s="15">
        <f t="shared" ref="AE35:AE38" si="62">TRUNC($AJ$30*AD35)</f>
        <v>3150</v>
      </c>
      <c r="AF35" s="6">
        <f t="shared" ref="AF35:AF38" si="63">TRUNC(AE35/$D35)</f>
        <v>78</v>
      </c>
      <c r="AG35" s="7">
        <f t="shared" ref="AG35:AG38" si="64">TRUNC(AF35*$E35/60)</f>
        <v>26</v>
      </c>
      <c r="AH35" s="6">
        <f t="shared" si="45"/>
        <v>39</v>
      </c>
      <c r="AI35" s="7">
        <f t="shared" ref="AI35:AI38" si="65">TRUNC(AH35*$E35/60)</f>
        <v>13</v>
      </c>
    </row>
    <row r="36" spans="2:36">
      <c r="B36" s="17" t="s">
        <v>29</v>
      </c>
      <c r="C36" s="17"/>
      <c r="D36" s="16">
        <v>80</v>
      </c>
      <c r="E36" s="2">
        <v>60</v>
      </c>
      <c r="F36" s="46">
        <f>$AM$9</f>
        <v>8.5000000000000006E-2</v>
      </c>
      <c r="G36" s="15">
        <f t="shared" si="46"/>
        <v>2677</v>
      </c>
      <c r="H36" s="6">
        <f t="shared" si="47"/>
        <v>33</v>
      </c>
      <c r="I36" s="7">
        <f t="shared" si="48"/>
        <v>33</v>
      </c>
      <c r="J36" s="6">
        <f t="shared" si="41"/>
        <v>16</v>
      </c>
      <c r="K36" s="7">
        <f t="shared" si="49"/>
        <v>16</v>
      </c>
      <c r="L36" s="10">
        <f>$AN$9</f>
        <v>8.5000000000000006E-2</v>
      </c>
      <c r="M36" s="15">
        <f t="shared" si="50"/>
        <v>2677</v>
      </c>
      <c r="N36" s="6">
        <f t="shared" si="51"/>
        <v>33</v>
      </c>
      <c r="O36" s="7">
        <f t="shared" si="52"/>
        <v>33</v>
      </c>
      <c r="P36" s="6">
        <f t="shared" si="42"/>
        <v>16</v>
      </c>
      <c r="Q36" s="7">
        <f t="shared" si="53"/>
        <v>16</v>
      </c>
      <c r="R36" s="10">
        <f>$AO$9</f>
        <v>8.5000000000000006E-2</v>
      </c>
      <c r="S36" s="15">
        <f t="shared" si="54"/>
        <v>2677</v>
      </c>
      <c r="T36" s="6">
        <f t="shared" si="55"/>
        <v>33</v>
      </c>
      <c r="U36" s="7">
        <f t="shared" si="56"/>
        <v>33</v>
      </c>
      <c r="V36" s="6">
        <f t="shared" si="43"/>
        <v>16</v>
      </c>
      <c r="W36" s="7">
        <f t="shared" si="57"/>
        <v>16</v>
      </c>
      <c r="X36" s="10">
        <f>$AP$9</f>
        <v>0.4</v>
      </c>
      <c r="Y36" s="15">
        <f t="shared" si="58"/>
        <v>12600</v>
      </c>
      <c r="Z36" s="6">
        <f t="shared" si="59"/>
        <v>157</v>
      </c>
      <c r="AA36" s="7">
        <f t="shared" si="60"/>
        <v>157</v>
      </c>
      <c r="AB36" s="6">
        <f t="shared" si="44"/>
        <v>78</v>
      </c>
      <c r="AC36" s="7">
        <f t="shared" si="61"/>
        <v>78</v>
      </c>
      <c r="AD36" s="10">
        <f>$AQ$9</f>
        <v>8.5000000000000006E-2</v>
      </c>
      <c r="AE36" s="15">
        <f t="shared" si="62"/>
        <v>2677</v>
      </c>
      <c r="AF36" s="6">
        <f t="shared" si="63"/>
        <v>33</v>
      </c>
      <c r="AG36" s="7">
        <f t="shared" si="64"/>
        <v>33</v>
      </c>
      <c r="AH36" s="6">
        <f t="shared" si="45"/>
        <v>16</v>
      </c>
      <c r="AI36" s="7">
        <f t="shared" si="65"/>
        <v>16</v>
      </c>
    </row>
    <row r="37" spans="2:36">
      <c r="B37" s="17" t="s">
        <v>24</v>
      </c>
      <c r="C37" s="17"/>
      <c r="D37" s="47">
        <v>20</v>
      </c>
      <c r="E37" s="2">
        <v>20</v>
      </c>
      <c r="F37" s="48">
        <v>0.12</v>
      </c>
      <c r="G37" s="15">
        <f t="shared" si="46"/>
        <v>3780</v>
      </c>
      <c r="H37" s="6">
        <f t="shared" si="47"/>
        <v>189</v>
      </c>
      <c r="I37" s="7">
        <f t="shared" si="48"/>
        <v>63</v>
      </c>
      <c r="J37" s="6">
        <f t="shared" si="41"/>
        <v>94</v>
      </c>
      <c r="K37" s="7">
        <f t="shared" si="49"/>
        <v>31</v>
      </c>
      <c r="L37" s="10">
        <f>$AN$10</f>
        <v>0.115</v>
      </c>
      <c r="M37" s="15">
        <f t="shared" si="50"/>
        <v>3622</v>
      </c>
      <c r="N37" s="6">
        <f t="shared" si="51"/>
        <v>181</v>
      </c>
      <c r="O37" s="7">
        <f t="shared" si="52"/>
        <v>60</v>
      </c>
      <c r="P37" s="6">
        <f t="shared" si="42"/>
        <v>90</v>
      </c>
      <c r="Q37" s="7">
        <f t="shared" si="53"/>
        <v>30</v>
      </c>
      <c r="R37" s="10">
        <f>$AO$10</f>
        <v>0.05</v>
      </c>
      <c r="S37" s="15">
        <f t="shared" si="54"/>
        <v>1575</v>
      </c>
      <c r="T37" s="6">
        <f t="shared" si="55"/>
        <v>78</v>
      </c>
      <c r="U37" s="7">
        <f t="shared" si="56"/>
        <v>26</v>
      </c>
      <c r="V37" s="6">
        <f t="shared" si="43"/>
        <v>39</v>
      </c>
      <c r="W37" s="7">
        <f t="shared" si="57"/>
        <v>13</v>
      </c>
      <c r="X37" s="10">
        <f>$AP$10</f>
        <v>0.05</v>
      </c>
      <c r="Y37" s="15">
        <f t="shared" si="58"/>
        <v>1575</v>
      </c>
      <c r="Z37" s="6">
        <f t="shared" si="59"/>
        <v>78</v>
      </c>
      <c r="AA37" s="7">
        <f t="shared" si="60"/>
        <v>26</v>
      </c>
      <c r="AB37" s="6">
        <f t="shared" si="44"/>
        <v>39</v>
      </c>
      <c r="AC37" s="7">
        <f t="shared" si="61"/>
        <v>13</v>
      </c>
      <c r="AD37" s="10">
        <f>$AQ$10</f>
        <v>0</v>
      </c>
      <c r="AE37" s="15">
        <f t="shared" si="62"/>
        <v>0</v>
      </c>
      <c r="AF37" s="6">
        <f t="shared" si="63"/>
        <v>0</v>
      </c>
      <c r="AG37" s="7">
        <f t="shared" si="64"/>
        <v>0</v>
      </c>
      <c r="AH37" s="6">
        <f t="shared" si="45"/>
        <v>0</v>
      </c>
      <c r="AI37" s="7">
        <f t="shared" si="65"/>
        <v>0</v>
      </c>
    </row>
    <row r="38" spans="2:36">
      <c r="B38" s="17" t="s">
        <v>25</v>
      </c>
      <c r="C38" s="17"/>
      <c r="D38" s="47">
        <v>20</v>
      </c>
      <c r="E38" s="2">
        <v>20</v>
      </c>
      <c r="F38" s="48">
        <v>0.05</v>
      </c>
      <c r="G38" s="15">
        <f t="shared" si="46"/>
        <v>1575</v>
      </c>
      <c r="H38" s="6">
        <f t="shared" si="47"/>
        <v>78</v>
      </c>
      <c r="I38" s="7">
        <f t="shared" si="48"/>
        <v>26</v>
      </c>
      <c r="J38" s="6">
        <f t="shared" si="41"/>
        <v>39</v>
      </c>
      <c r="K38" s="7">
        <f t="shared" si="49"/>
        <v>13</v>
      </c>
      <c r="L38" s="10">
        <f>$AN$11</f>
        <v>0.14000000000000001</v>
      </c>
      <c r="M38" s="15">
        <f t="shared" si="50"/>
        <v>4410</v>
      </c>
      <c r="N38" s="6">
        <f t="shared" si="51"/>
        <v>220</v>
      </c>
      <c r="O38" s="7">
        <f t="shared" si="52"/>
        <v>73</v>
      </c>
      <c r="P38" s="6">
        <f t="shared" si="42"/>
        <v>110</v>
      </c>
      <c r="Q38" s="7">
        <f t="shared" si="53"/>
        <v>36</v>
      </c>
      <c r="R38" s="10">
        <f>$AO$11</f>
        <v>0.41499999999999998</v>
      </c>
      <c r="S38" s="15">
        <f t="shared" si="54"/>
        <v>13072</v>
      </c>
      <c r="T38" s="6">
        <f t="shared" si="55"/>
        <v>653</v>
      </c>
      <c r="U38" s="7">
        <f t="shared" si="56"/>
        <v>217</v>
      </c>
      <c r="V38" s="6">
        <f t="shared" si="43"/>
        <v>326</v>
      </c>
      <c r="W38" s="7">
        <f t="shared" si="57"/>
        <v>108</v>
      </c>
      <c r="X38" s="10">
        <f>$AP$11</f>
        <v>0.05</v>
      </c>
      <c r="Y38" s="15">
        <f t="shared" si="58"/>
        <v>1575</v>
      </c>
      <c r="Z38" s="6">
        <f t="shared" si="59"/>
        <v>78</v>
      </c>
      <c r="AA38" s="7">
        <f t="shared" si="60"/>
        <v>26</v>
      </c>
      <c r="AB38" s="6">
        <f t="shared" si="44"/>
        <v>39</v>
      </c>
      <c r="AC38" s="7">
        <f t="shared" si="61"/>
        <v>13</v>
      </c>
      <c r="AD38" s="10">
        <f>$AQ$11</f>
        <v>0</v>
      </c>
      <c r="AE38" s="15">
        <f t="shared" si="62"/>
        <v>0</v>
      </c>
      <c r="AF38" s="6">
        <f t="shared" si="63"/>
        <v>0</v>
      </c>
      <c r="AG38" s="7">
        <f t="shared" si="64"/>
        <v>0</v>
      </c>
      <c r="AH38" s="6">
        <f t="shared" si="45"/>
        <v>0</v>
      </c>
      <c r="AI38" s="7">
        <f t="shared" si="65"/>
        <v>0</v>
      </c>
    </row>
    <row r="39" spans="2:36">
      <c r="B39" s="17" t="s">
        <v>30</v>
      </c>
      <c r="C39" s="17"/>
      <c r="D39" s="17"/>
      <c r="E39" s="2"/>
      <c r="F39" s="136">
        <f>$AM$12</f>
        <v>500</v>
      </c>
      <c r="G39" s="137"/>
      <c r="H39" s="11" t="s">
        <v>109</v>
      </c>
      <c r="I39" s="12" t="s">
        <v>109</v>
      </c>
      <c r="J39" s="11" t="s">
        <v>96</v>
      </c>
      <c r="K39" s="12" t="s">
        <v>96</v>
      </c>
      <c r="L39" s="136">
        <f>$AM$12</f>
        <v>500</v>
      </c>
      <c r="M39" s="137"/>
      <c r="N39" s="11" t="s">
        <v>109</v>
      </c>
      <c r="O39" s="12" t="s">
        <v>109</v>
      </c>
      <c r="P39" s="11" t="s">
        <v>96</v>
      </c>
      <c r="Q39" s="12" t="s">
        <v>109</v>
      </c>
      <c r="R39" s="136">
        <f>$AM$12</f>
        <v>500</v>
      </c>
      <c r="S39" s="137"/>
      <c r="T39" s="11" t="s">
        <v>109</v>
      </c>
      <c r="U39" s="12" t="s">
        <v>109</v>
      </c>
      <c r="V39" s="11" t="s">
        <v>109</v>
      </c>
      <c r="W39" s="12" t="s">
        <v>109</v>
      </c>
      <c r="X39" s="136">
        <f>$AM$12</f>
        <v>500</v>
      </c>
      <c r="Y39" s="137"/>
      <c r="Z39" s="11" t="s">
        <v>109</v>
      </c>
      <c r="AA39" s="12" t="s">
        <v>109</v>
      </c>
      <c r="AB39" s="11" t="s">
        <v>96</v>
      </c>
      <c r="AC39" s="12" t="s">
        <v>109</v>
      </c>
      <c r="AD39" s="136">
        <f>$AM$12</f>
        <v>500</v>
      </c>
      <c r="AE39" s="137"/>
      <c r="AF39" s="11" t="s">
        <v>96</v>
      </c>
      <c r="AG39" s="12" t="s">
        <v>96</v>
      </c>
      <c r="AH39" s="11" t="s">
        <v>96</v>
      </c>
      <c r="AI39" s="12" t="s">
        <v>96</v>
      </c>
    </row>
    <row r="43" spans="2:36">
      <c r="AJ43" s="13" t="s">
        <v>98</v>
      </c>
    </row>
    <row r="44" spans="2:36" ht="25.2">
      <c r="B44" s="140" t="s">
        <v>125</v>
      </c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49"/>
      <c r="AE44" s="49"/>
      <c r="AF44" s="49"/>
      <c r="AG44" s="49"/>
      <c r="AH44" s="49"/>
      <c r="AI44" s="49"/>
      <c r="AJ44" s="14">
        <f>(64000-$F53)</f>
        <v>63500</v>
      </c>
    </row>
    <row r="45" spans="2:36" ht="51" customHeight="1">
      <c r="B45" s="17"/>
      <c r="C45" s="17"/>
      <c r="D45" s="17"/>
      <c r="E45" s="17"/>
      <c r="F45" s="141" t="s">
        <v>126</v>
      </c>
      <c r="G45" s="142"/>
      <c r="H45" s="142"/>
      <c r="I45" s="142"/>
      <c r="J45" s="142"/>
      <c r="K45" s="143"/>
      <c r="L45" s="144" t="s">
        <v>127</v>
      </c>
      <c r="M45" s="145"/>
      <c r="N45" s="145"/>
      <c r="O45" s="145"/>
      <c r="P45" s="145"/>
      <c r="Q45" s="146"/>
      <c r="R45" s="147" t="s">
        <v>128</v>
      </c>
      <c r="S45" s="148"/>
      <c r="T45" s="148"/>
      <c r="U45" s="148"/>
      <c r="V45" s="148"/>
      <c r="W45" s="149"/>
      <c r="X45" s="162" t="s">
        <v>100</v>
      </c>
      <c r="Y45" s="163"/>
      <c r="Z45" s="163"/>
      <c r="AA45" s="163"/>
      <c r="AB45" s="163"/>
      <c r="AC45" s="164"/>
      <c r="AD45" s="162" t="s">
        <v>114</v>
      </c>
      <c r="AE45" s="165"/>
      <c r="AF45" s="165"/>
      <c r="AG45" s="165"/>
      <c r="AH45" s="165"/>
      <c r="AI45" s="166"/>
    </row>
    <row r="46" spans="2:36" ht="57.6">
      <c r="B46" s="17"/>
      <c r="C46" s="17"/>
      <c r="D46" s="2" t="s">
        <v>129</v>
      </c>
      <c r="E46" s="2" t="s">
        <v>101</v>
      </c>
      <c r="F46" s="2" t="s">
        <v>104</v>
      </c>
      <c r="G46" s="2" t="s">
        <v>102</v>
      </c>
      <c r="H46" s="138" t="s">
        <v>105</v>
      </c>
      <c r="I46" s="139"/>
      <c r="J46" s="138" t="s">
        <v>103</v>
      </c>
      <c r="K46" s="139"/>
      <c r="L46" s="2" t="s">
        <v>104</v>
      </c>
      <c r="M46" s="2" t="s">
        <v>102</v>
      </c>
      <c r="N46" s="138" t="s">
        <v>105</v>
      </c>
      <c r="O46" s="139"/>
      <c r="P46" s="138" t="s">
        <v>103</v>
      </c>
      <c r="Q46" s="139"/>
      <c r="R46" s="2" t="s">
        <v>104</v>
      </c>
      <c r="S46" s="2" t="s">
        <v>102</v>
      </c>
      <c r="T46" s="138" t="s">
        <v>105</v>
      </c>
      <c r="U46" s="139"/>
      <c r="V46" s="138" t="s">
        <v>103</v>
      </c>
      <c r="W46" s="139"/>
      <c r="X46" s="2" t="s">
        <v>104</v>
      </c>
      <c r="Y46" s="2" t="s">
        <v>102</v>
      </c>
      <c r="Z46" s="138" t="s">
        <v>105</v>
      </c>
      <c r="AA46" s="139"/>
      <c r="AB46" s="138" t="s">
        <v>103</v>
      </c>
      <c r="AC46" s="139"/>
      <c r="AD46" s="2" t="s">
        <v>104</v>
      </c>
      <c r="AE46" s="2" t="s">
        <v>102</v>
      </c>
      <c r="AF46" s="138" t="s">
        <v>105</v>
      </c>
      <c r="AG46" s="139"/>
      <c r="AH46" s="138" t="s">
        <v>103</v>
      </c>
      <c r="AI46" s="139"/>
    </row>
    <row r="47" spans="2:36">
      <c r="B47" s="17"/>
      <c r="C47" s="17"/>
      <c r="D47" s="16"/>
      <c r="E47" s="2"/>
      <c r="F47" s="16"/>
      <c r="G47" s="16"/>
      <c r="H47" s="16" t="s">
        <v>107</v>
      </c>
      <c r="I47" s="2" t="s">
        <v>106</v>
      </c>
      <c r="J47" s="16" t="s">
        <v>107</v>
      </c>
      <c r="K47" s="2" t="s">
        <v>106</v>
      </c>
      <c r="L47" s="16"/>
      <c r="M47" s="16"/>
      <c r="N47" s="16" t="s">
        <v>107</v>
      </c>
      <c r="O47" s="2" t="s">
        <v>106</v>
      </c>
      <c r="P47" s="16" t="s">
        <v>107</v>
      </c>
      <c r="Q47" s="2" t="s">
        <v>106</v>
      </c>
      <c r="R47" s="16"/>
      <c r="S47" s="16"/>
      <c r="T47" s="16" t="s">
        <v>107</v>
      </c>
      <c r="U47" s="2" t="s">
        <v>106</v>
      </c>
      <c r="V47" s="16" t="s">
        <v>107</v>
      </c>
      <c r="W47" s="2" t="s">
        <v>106</v>
      </c>
      <c r="X47" s="16"/>
      <c r="Y47" s="16"/>
      <c r="Z47" s="16" t="s">
        <v>107</v>
      </c>
      <c r="AA47" s="2" t="s">
        <v>106</v>
      </c>
      <c r="AB47" s="16" t="s">
        <v>107</v>
      </c>
      <c r="AC47" s="2" t="s">
        <v>106</v>
      </c>
      <c r="AD47" s="16"/>
      <c r="AE47" s="16"/>
      <c r="AF47" s="16" t="s">
        <v>107</v>
      </c>
      <c r="AG47" s="2" t="s">
        <v>106</v>
      </c>
      <c r="AH47" s="16" t="s">
        <v>107</v>
      </c>
      <c r="AI47" s="2" t="s">
        <v>106</v>
      </c>
    </row>
    <row r="48" spans="2:36">
      <c r="B48" s="17" t="s">
        <v>27</v>
      </c>
      <c r="C48" s="17"/>
      <c r="D48" s="16">
        <v>80</v>
      </c>
      <c r="E48" s="2">
        <v>60</v>
      </c>
      <c r="F48" s="46">
        <f>$AM$7</f>
        <v>0.625</v>
      </c>
      <c r="G48" s="15">
        <f>TRUNC($AJ$44*F48)</f>
        <v>39687</v>
      </c>
      <c r="H48" s="6">
        <f>TRUNC(G48/$D48)</f>
        <v>496</v>
      </c>
      <c r="I48" s="7">
        <f>TRUNC(H48*$E48/60)</f>
        <v>496</v>
      </c>
      <c r="J48" s="6">
        <f t="shared" ref="J48:J52" si="66">TRUNC(H48/2)</f>
        <v>248</v>
      </c>
      <c r="K48" s="7">
        <f>TRUNC(J48*$E48/60)</f>
        <v>248</v>
      </c>
      <c r="L48" s="10">
        <f>$AN$7</f>
        <v>0.45</v>
      </c>
      <c r="M48" s="15">
        <f>TRUNC($AJ$44*L48)</f>
        <v>28575</v>
      </c>
      <c r="N48" s="6">
        <f>TRUNC(M48/$D48)</f>
        <v>357</v>
      </c>
      <c r="O48" s="7">
        <f>TRUNC(N48*$E48/60)</f>
        <v>357</v>
      </c>
      <c r="P48" s="6">
        <f t="shared" ref="P48:P52" si="67">TRUNC(N48/2)</f>
        <v>178</v>
      </c>
      <c r="Q48" s="7">
        <f>TRUNC(P48*$E48/60)</f>
        <v>178</v>
      </c>
      <c r="R48" s="10">
        <f>$AO$7</f>
        <v>0.35</v>
      </c>
      <c r="S48" s="15">
        <f>TRUNC($AJ$44*R48)</f>
        <v>22225</v>
      </c>
      <c r="T48" s="6">
        <f>TRUNC(S48/$D48)</f>
        <v>277</v>
      </c>
      <c r="U48" s="7">
        <f>TRUNC(T48*$E48/60)</f>
        <v>277</v>
      </c>
      <c r="V48" s="6">
        <f t="shared" ref="V48:V52" si="68">TRUNC(T48/2)</f>
        <v>138</v>
      </c>
      <c r="W48" s="7">
        <f>TRUNC(V48*$E48/60)</f>
        <v>138</v>
      </c>
      <c r="X48" s="10">
        <f>$AP$7</f>
        <v>0.35</v>
      </c>
      <c r="Y48" s="15">
        <f>TRUNC($AJ$44*X48)</f>
        <v>22225</v>
      </c>
      <c r="Z48" s="6">
        <f>TRUNC(Y48/$D48)</f>
        <v>277</v>
      </c>
      <c r="AA48" s="7">
        <f>TRUNC(Z48*$E48/60)</f>
        <v>277</v>
      </c>
      <c r="AB48" s="6">
        <f t="shared" ref="AB48:AB52" si="69">TRUNC(Z48/2)</f>
        <v>138</v>
      </c>
      <c r="AC48" s="7">
        <f>TRUNC(AB48*$E48/60)</f>
        <v>138</v>
      </c>
      <c r="AD48" s="10">
        <f>$AQ$7</f>
        <v>0.81499999999999995</v>
      </c>
      <c r="AE48" s="15">
        <f>TRUNC($AJ$44*AD48)</f>
        <v>51752</v>
      </c>
      <c r="AF48" s="6">
        <f>TRUNC(AE48/$D48)</f>
        <v>646</v>
      </c>
      <c r="AG48" s="7">
        <f>TRUNC(AF48*$E48/60)</f>
        <v>646</v>
      </c>
      <c r="AH48" s="6">
        <f t="shared" ref="AH48:AH52" si="70">TRUNC(AF48/2)</f>
        <v>323</v>
      </c>
      <c r="AI48" s="7">
        <f>TRUNC(AH48*$E48/60)</f>
        <v>323</v>
      </c>
    </row>
    <row r="49" spans="2:36">
      <c r="B49" s="17" t="s">
        <v>28</v>
      </c>
      <c r="C49" s="17"/>
      <c r="D49" s="47">
        <v>40</v>
      </c>
      <c r="E49" s="2">
        <v>20</v>
      </c>
      <c r="F49" s="46">
        <f>$AM$8</f>
        <v>0.12</v>
      </c>
      <c r="G49" s="15">
        <f t="shared" ref="G49:G52" si="71">TRUNC($AJ$44*F49)</f>
        <v>7620</v>
      </c>
      <c r="H49" s="6">
        <f t="shared" ref="H49:H52" si="72">TRUNC(G49/$D49)</f>
        <v>190</v>
      </c>
      <c r="I49" s="7">
        <f t="shared" ref="I49:I52" si="73">TRUNC(H49*$E49/60)</f>
        <v>63</v>
      </c>
      <c r="J49" s="6">
        <f t="shared" si="66"/>
        <v>95</v>
      </c>
      <c r="K49" s="7">
        <f t="shared" ref="K49:K52" si="74">TRUNC(J49*$E49/60)</f>
        <v>31</v>
      </c>
      <c r="L49" s="10">
        <f>$AN$8</f>
        <v>0.21</v>
      </c>
      <c r="M49" s="15">
        <f t="shared" ref="M49:M52" si="75">TRUNC($AJ$44*L49)</f>
        <v>13335</v>
      </c>
      <c r="N49" s="6">
        <f t="shared" ref="N49:N52" si="76">TRUNC(M49/$D49)</f>
        <v>333</v>
      </c>
      <c r="O49" s="7">
        <f t="shared" ref="O49:O52" si="77">TRUNC(N49*$E49/60)</f>
        <v>111</v>
      </c>
      <c r="P49" s="6">
        <f t="shared" si="67"/>
        <v>166</v>
      </c>
      <c r="Q49" s="7">
        <f t="shared" ref="Q49:Q52" si="78">TRUNC(P49*$E49/60)</f>
        <v>55</v>
      </c>
      <c r="R49" s="10">
        <f>$AO$8</f>
        <v>0.1</v>
      </c>
      <c r="S49" s="15">
        <f t="shared" ref="S49:S52" si="79">TRUNC($AJ$44*R49)</f>
        <v>6350</v>
      </c>
      <c r="T49" s="6">
        <f t="shared" ref="T49:T52" si="80">TRUNC(S49/$D49)</f>
        <v>158</v>
      </c>
      <c r="U49" s="7">
        <f t="shared" ref="U49:U52" si="81">TRUNC(T49*$E49/60)</f>
        <v>52</v>
      </c>
      <c r="V49" s="6">
        <f t="shared" si="68"/>
        <v>79</v>
      </c>
      <c r="W49" s="7">
        <f t="shared" ref="W49:W52" si="82">TRUNC(V49*$E49/60)</f>
        <v>26</v>
      </c>
      <c r="X49" s="10">
        <f>$AP$8</f>
        <v>0.15</v>
      </c>
      <c r="Y49" s="15">
        <f t="shared" ref="Y49:Y52" si="83">TRUNC($AJ$44*X49)</f>
        <v>9525</v>
      </c>
      <c r="Z49" s="6">
        <f t="shared" ref="Z49:Z52" si="84">TRUNC(Y49/$D49)</f>
        <v>238</v>
      </c>
      <c r="AA49" s="7">
        <f t="shared" ref="AA49:AA52" si="85">TRUNC(Z49*$E49/60)</f>
        <v>79</v>
      </c>
      <c r="AB49" s="6">
        <f t="shared" si="69"/>
        <v>119</v>
      </c>
      <c r="AC49" s="7">
        <f t="shared" ref="AC49:AC52" si="86">TRUNC(AB49*$E49/60)</f>
        <v>39</v>
      </c>
      <c r="AD49" s="10">
        <f>$AQ$8</f>
        <v>0.1</v>
      </c>
      <c r="AE49" s="15">
        <f t="shared" ref="AE49:AE52" si="87">TRUNC($AJ$44*AD49)</f>
        <v>6350</v>
      </c>
      <c r="AF49" s="6">
        <f t="shared" ref="AF49:AF52" si="88">TRUNC(AE49/$D49)</f>
        <v>158</v>
      </c>
      <c r="AG49" s="7">
        <f t="shared" ref="AG49:AG52" si="89">TRUNC(AF49*$E49/60)</f>
        <v>52</v>
      </c>
      <c r="AH49" s="6">
        <f t="shared" si="70"/>
        <v>79</v>
      </c>
      <c r="AI49" s="7">
        <f t="shared" ref="AI49:AI52" si="90">TRUNC(AH49*$E49/60)</f>
        <v>26</v>
      </c>
    </row>
    <row r="50" spans="2:36">
      <c r="B50" s="17" t="s">
        <v>29</v>
      </c>
      <c r="C50" s="17"/>
      <c r="D50" s="16">
        <v>80</v>
      </c>
      <c r="E50" s="2">
        <v>60</v>
      </c>
      <c r="F50" s="46">
        <f>$AM$9</f>
        <v>8.5000000000000006E-2</v>
      </c>
      <c r="G50" s="15">
        <f t="shared" si="71"/>
        <v>5397</v>
      </c>
      <c r="H50" s="6">
        <f t="shared" si="72"/>
        <v>67</v>
      </c>
      <c r="I50" s="7">
        <f t="shared" si="73"/>
        <v>67</v>
      </c>
      <c r="J50" s="6">
        <f t="shared" si="66"/>
        <v>33</v>
      </c>
      <c r="K50" s="7">
        <f t="shared" si="74"/>
        <v>33</v>
      </c>
      <c r="L50" s="10">
        <f>$AN$9</f>
        <v>8.5000000000000006E-2</v>
      </c>
      <c r="M50" s="15">
        <f t="shared" si="75"/>
        <v>5397</v>
      </c>
      <c r="N50" s="6">
        <f t="shared" si="76"/>
        <v>67</v>
      </c>
      <c r="O50" s="7">
        <f t="shared" si="77"/>
        <v>67</v>
      </c>
      <c r="P50" s="6">
        <f t="shared" si="67"/>
        <v>33</v>
      </c>
      <c r="Q50" s="7">
        <f t="shared" si="78"/>
        <v>33</v>
      </c>
      <c r="R50" s="10">
        <f>$AO$9</f>
        <v>8.5000000000000006E-2</v>
      </c>
      <c r="S50" s="15">
        <f t="shared" si="79"/>
        <v>5397</v>
      </c>
      <c r="T50" s="6">
        <f t="shared" si="80"/>
        <v>67</v>
      </c>
      <c r="U50" s="7">
        <f t="shared" si="81"/>
        <v>67</v>
      </c>
      <c r="V50" s="6">
        <f t="shared" si="68"/>
        <v>33</v>
      </c>
      <c r="W50" s="7">
        <f t="shared" si="82"/>
        <v>33</v>
      </c>
      <c r="X50" s="10">
        <f>$AP$9</f>
        <v>0.4</v>
      </c>
      <c r="Y50" s="15">
        <f t="shared" si="83"/>
        <v>25400</v>
      </c>
      <c r="Z50" s="6">
        <f t="shared" si="84"/>
        <v>317</v>
      </c>
      <c r="AA50" s="7">
        <f t="shared" si="85"/>
        <v>317</v>
      </c>
      <c r="AB50" s="6">
        <f t="shared" si="69"/>
        <v>158</v>
      </c>
      <c r="AC50" s="7">
        <f t="shared" si="86"/>
        <v>158</v>
      </c>
      <c r="AD50" s="10">
        <f>$AQ$9</f>
        <v>8.5000000000000006E-2</v>
      </c>
      <c r="AE50" s="15">
        <f t="shared" si="87"/>
        <v>5397</v>
      </c>
      <c r="AF50" s="6">
        <f t="shared" si="88"/>
        <v>67</v>
      </c>
      <c r="AG50" s="7">
        <f t="shared" si="89"/>
        <v>67</v>
      </c>
      <c r="AH50" s="6">
        <f t="shared" si="70"/>
        <v>33</v>
      </c>
      <c r="AI50" s="7">
        <f t="shared" si="90"/>
        <v>33</v>
      </c>
    </row>
    <row r="51" spans="2:36">
      <c r="B51" s="17" t="s">
        <v>24</v>
      </c>
      <c r="C51" s="17"/>
      <c r="D51" s="47">
        <v>20</v>
      </c>
      <c r="E51" s="2">
        <v>20</v>
      </c>
      <c r="F51" s="48">
        <v>0.12</v>
      </c>
      <c r="G51" s="15">
        <f t="shared" si="71"/>
        <v>7620</v>
      </c>
      <c r="H51" s="6">
        <f t="shared" si="72"/>
        <v>381</v>
      </c>
      <c r="I51" s="7">
        <f t="shared" si="73"/>
        <v>127</v>
      </c>
      <c r="J51" s="6">
        <f t="shared" si="66"/>
        <v>190</v>
      </c>
      <c r="K51" s="7">
        <f t="shared" si="74"/>
        <v>63</v>
      </c>
      <c r="L51" s="10">
        <f>$AN$10</f>
        <v>0.115</v>
      </c>
      <c r="M51" s="15">
        <f t="shared" si="75"/>
        <v>7302</v>
      </c>
      <c r="N51" s="6">
        <f t="shared" si="76"/>
        <v>365</v>
      </c>
      <c r="O51" s="7">
        <f t="shared" si="77"/>
        <v>121</v>
      </c>
      <c r="P51" s="6">
        <f t="shared" si="67"/>
        <v>182</v>
      </c>
      <c r="Q51" s="7">
        <f t="shared" si="78"/>
        <v>60</v>
      </c>
      <c r="R51" s="10">
        <f>$AO$10</f>
        <v>0.05</v>
      </c>
      <c r="S51" s="15">
        <f t="shared" si="79"/>
        <v>3175</v>
      </c>
      <c r="T51" s="6">
        <f t="shared" si="80"/>
        <v>158</v>
      </c>
      <c r="U51" s="7">
        <f t="shared" si="81"/>
        <v>52</v>
      </c>
      <c r="V51" s="6">
        <f t="shared" si="68"/>
        <v>79</v>
      </c>
      <c r="W51" s="7">
        <f t="shared" si="82"/>
        <v>26</v>
      </c>
      <c r="X51" s="10">
        <f>$AP$10</f>
        <v>0.05</v>
      </c>
      <c r="Y51" s="15">
        <f t="shared" si="83"/>
        <v>3175</v>
      </c>
      <c r="Z51" s="6">
        <f t="shared" si="84"/>
        <v>158</v>
      </c>
      <c r="AA51" s="7">
        <f t="shared" si="85"/>
        <v>52</v>
      </c>
      <c r="AB51" s="6">
        <f t="shared" si="69"/>
        <v>79</v>
      </c>
      <c r="AC51" s="7">
        <f t="shared" si="86"/>
        <v>26</v>
      </c>
      <c r="AD51" s="10">
        <f>$AQ$10</f>
        <v>0</v>
      </c>
      <c r="AE51" s="15">
        <f t="shared" si="87"/>
        <v>0</v>
      </c>
      <c r="AF51" s="6">
        <f t="shared" si="88"/>
        <v>0</v>
      </c>
      <c r="AG51" s="7">
        <f t="shared" si="89"/>
        <v>0</v>
      </c>
      <c r="AH51" s="6">
        <f t="shared" si="70"/>
        <v>0</v>
      </c>
      <c r="AI51" s="7">
        <f t="shared" si="90"/>
        <v>0</v>
      </c>
    </row>
    <row r="52" spans="2:36">
      <c r="B52" s="17" t="s">
        <v>25</v>
      </c>
      <c r="C52" s="17"/>
      <c r="D52" s="47">
        <v>20</v>
      </c>
      <c r="E52" s="2">
        <v>20</v>
      </c>
      <c r="F52" s="48">
        <v>0.05</v>
      </c>
      <c r="G52" s="15">
        <f t="shared" si="71"/>
        <v>3175</v>
      </c>
      <c r="H52" s="6">
        <f t="shared" si="72"/>
        <v>158</v>
      </c>
      <c r="I52" s="7">
        <f t="shared" si="73"/>
        <v>52</v>
      </c>
      <c r="J52" s="6">
        <f t="shared" si="66"/>
        <v>79</v>
      </c>
      <c r="K52" s="7">
        <f t="shared" si="74"/>
        <v>26</v>
      </c>
      <c r="L52" s="10">
        <f>$AN$11</f>
        <v>0.14000000000000001</v>
      </c>
      <c r="M52" s="15">
        <f t="shared" si="75"/>
        <v>8890</v>
      </c>
      <c r="N52" s="6">
        <f t="shared" si="76"/>
        <v>444</v>
      </c>
      <c r="O52" s="7">
        <f t="shared" si="77"/>
        <v>148</v>
      </c>
      <c r="P52" s="6">
        <f t="shared" si="67"/>
        <v>222</v>
      </c>
      <c r="Q52" s="7">
        <f t="shared" si="78"/>
        <v>74</v>
      </c>
      <c r="R52" s="10">
        <f>$AO$11</f>
        <v>0.41499999999999998</v>
      </c>
      <c r="S52" s="15">
        <f t="shared" si="79"/>
        <v>26352</v>
      </c>
      <c r="T52" s="6">
        <f t="shared" si="80"/>
        <v>1317</v>
      </c>
      <c r="U52" s="7">
        <f t="shared" si="81"/>
        <v>439</v>
      </c>
      <c r="V52" s="6">
        <f t="shared" si="68"/>
        <v>658</v>
      </c>
      <c r="W52" s="7">
        <f t="shared" si="82"/>
        <v>219</v>
      </c>
      <c r="X52" s="10">
        <f>$AP$11</f>
        <v>0.05</v>
      </c>
      <c r="Y52" s="15">
        <f t="shared" si="83"/>
        <v>3175</v>
      </c>
      <c r="Z52" s="6">
        <f t="shared" si="84"/>
        <v>158</v>
      </c>
      <c r="AA52" s="7">
        <f t="shared" si="85"/>
        <v>52</v>
      </c>
      <c r="AB52" s="6">
        <f t="shared" si="69"/>
        <v>79</v>
      </c>
      <c r="AC52" s="7">
        <f t="shared" si="86"/>
        <v>26</v>
      </c>
      <c r="AD52" s="10">
        <f>$AQ$11</f>
        <v>0</v>
      </c>
      <c r="AE52" s="15">
        <f t="shared" si="87"/>
        <v>0</v>
      </c>
      <c r="AF52" s="6">
        <f t="shared" si="88"/>
        <v>0</v>
      </c>
      <c r="AG52" s="7">
        <f t="shared" si="89"/>
        <v>0</v>
      </c>
      <c r="AH52" s="6">
        <f t="shared" si="70"/>
        <v>0</v>
      </c>
      <c r="AI52" s="7">
        <f t="shared" si="90"/>
        <v>0</v>
      </c>
    </row>
    <row r="53" spans="2:36">
      <c r="B53" s="17" t="s">
        <v>30</v>
      </c>
      <c r="C53" s="17"/>
      <c r="D53" s="17"/>
      <c r="E53" s="2"/>
      <c r="F53" s="136">
        <f>$AM$12</f>
        <v>500</v>
      </c>
      <c r="G53" s="137"/>
      <c r="H53" s="11" t="s">
        <v>95</v>
      </c>
      <c r="I53" s="12" t="s">
        <v>95</v>
      </c>
      <c r="J53" s="11" t="s">
        <v>95</v>
      </c>
      <c r="K53" s="12" t="s">
        <v>96</v>
      </c>
      <c r="L53" s="136">
        <f>$AM$12</f>
        <v>500</v>
      </c>
      <c r="M53" s="137"/>
      <c r="N53" s="11" t="s">
        <v>96</v>
      </c>
      <c r="O53" s="12" t="s">
        <v>96</v>
      </c>
      <c r="P53" s="11" t="s">
        <v>96</v>
      </c>
      <c r="Q53" s="12" t="s">
        <v>96</v>
      </c>
      <c r="R53" s="136">
        <f>$AM$12</f>
        <v>500</v>
      </c>
      <c r="S53" s="137"/>
      <c r="T53" s="11" t="s">
        <v>96</v>
      </c>
      <c r="U53" s="12" t="s">
        <v>96</v>
      </c>
      <c r="V53" s="11" t="s">
        <v>96</v>
      </c>
      <c r="W53" s="12" t="s">
        <v>96</v>
      </c>
      <c r="X53" s="136">
        <f>$AM$12</f>
        <v>500</v>
      </c>
      <c r="Y53" s="137"/>
      <c r="Z53" s="11" t="s">
        <v>96</v>
      </c>
      <c r="AA53" s="12" t="s">
        <v>96</v>
      </c>
      <c r="AB53" s="11" t="s">
        <v>96</v>
      </c>
      <c r="AC53" s="12" t="s">
        <v>96</v>
      </c>
      <c r="AD53" s="136">
        <f>$AM$12</f>
        <v>500</v>
      </c>
      <c r="AE53" s="137"/>
      <c r="AF53" s="11" t="s">
        <v>96</v>
      </c>
      <c r="AG53" s="12" t="s">
        <v>95</v>
      </c>
      <c r="AH53" s="11" t="s">
        <v>95</v>
      </c>
      <c r="AI53" s="12" t="s">
        <v>96</v>
      </c>
    </row>
    <row r="57" spans="2:36">
      <c r="AJ57" s="13" t="s">
        <v>52</v>
      </c>
    </row>
    <row r="58" spans="2:36" ht="25.2">
      <c r="B58" s="140" t="s">
        <v>130</v>
      </c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49"/>
      <c r="AE58" s="49"/>
      <c r="AF58" s="49"/>
      <c r="AG58" s="49"/>
      <c r="AH58" s="49"/>
      <c r="AI58" s="49"/>
      <c r="AJ58" s="14">
        <f>(128000-$F67)</f>
        <v>127500</v>
      </c>
    </row>
    <row r="59" spans="2:36" ht="51" customHeight="1">
      <c r="B59" s="17"/>
      <c r="C59" s="17"/>
      <c r="D59" s="17"/>
      <c r="E59" s="17"/>
      <c r="F59" s="141" t="s">
        <v>126</v>
      </c>
      <c r="G59" s="142"/>
      <c r="H59" s="142"/>
      <c r="I59" s="142"/>
      <c r="J59" s="142"/>
      <c r="K59" s="143"/>
      <c r="L59" s="144" t="s">
        <v>127</v>
      </c>
      <c r="M59" s="145"/>
      <c r="N59" s="145"/>
      <c r="O59" s="145"/>
      <c r="P59" s="145"/>
      <c r="Q59" s="146"/>
      <c r="R59" s="147" t="s">
        <v>70</v>
      </c>
      <c r="S59" s="148"/>
      <c r="T59" s="148"/>
      <c r="U59" s="148"/>
      <c r="V59" s="148"/>
      <c r="W59" s="149"/>
      <c r="X59" s="162" t="s">
        <v>71</v>
      </c>
      <c r="Y59" s="163"/>
      <c r="Z59" s="163"/>
      <c r="AA59" s="163"/>
      <c r="AB59" s="163"/>
      <c r="AC59" s="164"/>
      <c r="AD59" s="162" t="s">
        <v>73</v>
      </c>
      <c r="AE59" s="165"/>
      <c r="AF59" s="165"/>
      <c r="AG59" s="165"/>
      <c r="AH59" s="165"/>
      <c r="AI59" s="166"/>
    </row>
    <row r="60" spans="2:36" ht="57.6">
      <c r="B60" s="17"/>
      <c r="C60" s="17"/>
      <c r="D60" s="2" t="s">
        <v>129</v>
      </c>
      <c r="E60" s="2" t="s">
        <v>101</v>
      </c>
      <c r="F60" s="2" t="s">
        <v>104</v>
      </c>
      <c r="G60" s="2" t="s">
        <v>102</v>
      </c>
      <c r="H60" s="138" t="s">
        <v>105</v>
      </c>
      <c r="I60" s="139"/>
      <c r="J60" s="138" t="s">
        <v>83</v>
      </c>
      <c r="K60" s="139"/>
      <c r="L60" s="2" t="s">
        <v>104</v>
      </c>
      <c r="M60" s="2" t="s">
        <v>102</v>
      </c>
      <c r="N60" s="138" t="s">
        <v>105</v>
      </c>
      <c r="O60" s="139"/>
      <c r="P60" s="138" t="s">
        <v>83</v>
      </c>
      <c r="Q60" s="139"/>
      <c r="R60" s="2" t="s">
        <v>77</v>
      </c>
      <c r="S60" s="2" t="s">
        <v>102</v>
      </c>
      <c r="T60" s="138" t="s">
        <v>105</v>
      </c>
      <c r="U60" s="139"/>
      <c r="V60" s="138" t="s">
        <v>83</v>
      </c>
      <c r="W60" s="139"/>
      <c r="X60" s="2" t="s">
        <v>104</v>
      </c>
      <c r="Y60" s="2" t="s">
        <v>79</v>
      </c>
      <c r="Z60" s="138" t="s">
        <v>80</v>
      </c>
      <c r="AA60" s="139"/>
      <c r="AB60" s="138" t="s">
        <v>103</v>
      </c>
      <c r="AC60" s="139"/>
      <c r="AD60" s="2" t="s">
        <v>104</v>
      </c>
      <c r="AE60" s="2" t="s">
        <v>84</v>
      </c>
      <c r="AF60" s="138" t="s">
        <v>105</v>
      </c>
      <c r="AG60" s="139"/>
      <c r="AH60" s="138" t="s">
        <v>83</v>
      </c>
      <c r="AI60" s="139"/>
    </row>
    <row r="61" spans="2:36">
      <c r="B61" s="17"/>
      <c r="C61" s="17"/>
      <c r="D61" s="16"/>
      <c r="E61" s="2"/>
      <c r="F61" s="16"/>
      <c r="G61" s="16"/>
      <c r="H61" s="16" t="s">
        <v>38</v>
      </c>
      <c r="I61" s="2" t="s">
        <v>62</v>
      </c>
      <c r="J61" s="16" t="s">
        <v>107</v>
      </c>
      <c r="K61" s="2" t="s">
        <v>62</v>
      </c>
      <c r="L61" s="16"/>
      <c r="M61" s="16"/>
      <c r="N61" s="16" t="s">
        <v>107</v>
      </c>
      <c r="O61" s="2" t="s">
        <v>62</v>
      </c>
      <c r="P61" s="16" t="s">
        <v>38</v>
      </c>
      <c r="Q61" s="2" t="s">
        <v>62</v>
      </c>
      <c r="R61" s="16"/>
      <c r="S61" s="16"/>
      <c r="T61" s="16" t="s">
        <v>107</v>
      </c>
      <c r="U61" s="2" t="s">
        <v>62</v>
      </c>
      <c r="V61" s="16" t="s">
        <v>107</v>
      </c>
      <c r="W61" s="2" t="s">
        <v>106</v>
      </c>
      <c r="X61" s="16"/>
      <c r="Y61" s="16"/>
      <c r="Z61" s="16" t="s">
        <v>107</v>
      </c>
      <c r="AA61" s="2" t="s">
        <v>106</v>
      </c>
      <c r="AB61" s="16" t="s">
        <v>107</v>
      </c>
      <c r="AC61" s="2" t="s">
        <v>106</v>
      </c>
      <c r="AD61" s="16"/>
      <c r="AE61" s="16"/>
      <c r="AF61" s="16" t="s">
        <v>38</v>
      </c>
      <c r="AG61" s="2" t="s">
        <v>62</v>
      </c>
      <c r="AH61" s="16" t="s">
        <v>107</v>
      </c>
      <c r="AI61" s="2" t="s">
        <v>62</v>
      </c>
    </row>
    <row r="62" spans="2:36">
      <c r="B62" s="17" t="s">
        <v>27</v>
      </c>
      <c r="C62" s="17"/>
      <c r="D62" s="16">
        <v>80</v>
      </c>
      <c r="E62" s="2">
        <v>60</v>
      </c>
      <c r="F62" s="46">
        <f>$AM$7</f>
        <v>0.625</v>
      </c>
      <c r="G62" s="15">
        <f>TRUNC($AJ$58*F62)</f>
        <v>79687</v>
      </c>
      <c r="H62" s="6">
        <f>TRUNC(G62/$D62)</f>
        <v>996</v>
      </c>
      <c r="I62" s="7">
        <f>TRUNC(H62*$E62/60)</f>
        <v>996</v>
      </c>
      <c r="J62" s="6">
        <f t="shared" ref="J62:J66" si="91">TRUNC(H62/2)</f>
        <v>498</v>
      </c>
      <c r="K62" s="7">
        <f>TRUNC(J62*$E62/60)</f>
        <v>498</v>
      </c>
      <c r="L62" s="10">
        <f>$AN$7</f>
        <v>0.45</v>
      </c>
      <c r="M62" s="15">
        <f>TRUNC($AJ$58*L62)</f>
        <v>57375</v>
      </c>
      <c r="N62" s="6">
        <f>TRUNC(M62/$D62)</f>
        <v>717</v>
      </c>
      <c r="O62" s="7">
        <f>TRUNC(N62*$E62/60)</f>
        <v>717</v>
      </c>
      <c r="P62" s="6">
        <f t="shared" ref="P62:P66" si="92">TRUNC(N62/2)</f>
        <v>358</v>
      </c>
      <c r="Q62" s="7">
        <f>TRUNC(P62*$E62/60)</f>
        <v>358</v>
      </c>
      <c r="R62" s="10">
        <f>$AO$7</f>
        <v>0.35</v>
      </c>
      <c r="S62" s="15">
        <f>TRUNC($AJ$58*R62)</f>
        <v>44625</v>
      </c>
      <c r="T62" s="6">
        <f>TRUNC(S62/$D62)</f>
        <v>557</v>
      </c>
      <c r="U62" s="7">
        <f>TRUNC(T62*$E62/60)</f>
        <v>557</v>
      </c>
      <c r="V62" s="6">
        <f t="shared" ref="V62:V66" si="93">TRUNC(T62/2)</f>
        <v>278</v>
      </c>
      <c r="W62" s="7">
        <f>TRUNC(V62*$E62/60)</f>
        <v>278</v>
      </c>
      <c r="X62" s="10">
        <f>$AP$7</f>
        <v>0.35</v>
      </c>
      <c r="Y62" s="15">
        <f>TRUNC($AJ$58*X62)</f>
        <v>44625</v>
      </c>
      <c r="Z62" s="6">
        <f>TRUNC(Y62/$D62)</f>
        <v>557</v>
      </c>
      <c r="AA62" s="7">
        <f>TRUNC(Z62*$E62/60)</f>
        <v>557</v>
      </c>
      <c r="AB62" s="6">
        <f t="shared" ref="AB62:AB66" si="94">TRUNC(Z62/2)</f>
        <v>278</v>
      </c>
      <c r="AC62" s="7">
        <f>TRUNC(AB62*$E62/60)</f>
        <v>278</v>
      </c>
      <c r="AD62" s="10">
        <f>$AQ$7</f>
        <v>0.81499999999999995</v>
      </c>
      <c r="AE62" s="15">
        <f>TRUNC($AJ$58*AD62)</f>
        <v>103912</v>
      </c>
      <c r="AF62" s="6">
        <f>TRUNC(AE62/$D62)</f>
        <v>1298</v>
      </c>
      <c r="AG62" s="7">
        <f>TRUNC(AF62*$E62/60)</f>
        <v>1298</v>
      </c>
      <c r="AH62" s="6">
        <f t="shared" ref="AH62:AH66" si="95">TRUNC(AF62/2)</f>
        <v>649</v>
      </c>
      <c r="AI62" s="7">
        <f>TRUNC(AH62*$E62/60)</f>
        <v>649</v>
      </c>
    </row>
    <row r="63" spans="2:36">
      <c r="B63" s="17" t="s">
        <v>28</v>
      </c>
      <c r="C63" s="17"/>
      <c r="D63" s="47">
        <v>40</v>
      </c>
      <c r="E63" s="2">
        <v>20</v>
      </c>
      <c r="F63" s="46">
        <f>$AM$8</f>
        <v>0.12</v>
      </c>
      <c r="G63" s="15">
        <f>TRUNC($AJ$58*F63)</f>
        <v>15300</v>
      </c>
      <c r="H63" s="6">
        <f t="shared" ref="H63:H66" si="96">TRUNC(G63/$D63)</f>
        <v>382</v>
      </c>
      <c r="I63" s="7">
        <f t="shared" ref="I63:I66" si="97">TRUNC(H63*$E63/60)</f>
        <v>127</v>
      </c>
      <c r="J63" s="6">
        <f t="shared" si="91"/>
        <v>191</v>
      </c>
      <c r="K63" s="7">
        <f t="shared" ref="K63:K66" si="98">TRUNC(J63*$E63/60)</f>
        <v>63</v>
      </c>
      <c r="L63" s="10">
        <f>$AN$8</f>
        <v>0.21</v>
      </c>
      <c r="M63" s="15">
        <f>TRUNC($AJ$58*L63)</f>
        <v>26775</v>
      </c>
      <c r="N63" s="6">
        <f t="shared" ref="N63:N66" si="99">TRUNC(M63/$D63)</f>
        <v>669</v>
      </c>
      <c r="O63" s="7">
        <f t="shared" ref="O63:O66" si="100">TRUNC(N63*$E63/60)</f>
        <v>223</v>
      </c>
      <c r="P63" s="6">
        <f t="shared" si="92"/>
        <v>334</v>
      </c>
      <c r="Q63" s="7">
        <f t="shared" ref="Q63:Q66" si="101">TRUNC(P63*$E63/60)</f>
        <v>111</v>
      </c>
      <c r="R63" s="10">
        <f>$AO$8</f>
        <v>0.1</v>
      </c>
      <c r="S63" s="15">
        <f>TRUNC($AJ$58*R63)</f>
        <v>12750</v>
      </c>
      <c r="T63" s="6">
        <f t="shared" ref="T63:T66" si="102">TRUNC(S63/$D63)</f>
        <v>318</v>
      </c>
      <c r="U63" s="7">
        <f t="shared" ref="U63:U66" si="103">TRUNC(T63*$E63/60)</f>
        <v>106</v>
      </c>
      <c r="V63" s="6">
        <f t="shared" si="93"/>
        <v>159</v>
      </c>
      <c r="W63" s="7">
        <f t="shared" ref="W63:W66" si="104">TRUNC(V63*$E63/60)</f>
        <v>53</v>
      </c>
      <c r="X63" s="10">
        <f>$AP$8</f>
        <v>0.15</v>
      </c>
      <c r="Y63" s="15">
        <f>TRUNC($AJ$58*X63)</f>
        <v>19125</v>
      </c>
      <c r="Z63" s="6">
        <f t="shared" ref="Z63:Z66" si="105">TRUNC(Y63/$D63)</f>
        <v>478</v>
      </c>
      <c r="AA63" s="7">
        <f t="shared" ref="AA63:AA66" si="106">TRUNC(Z63*$E63/60)</f>
        <v>159</v>
      </c>
      <c r="AB63" s="6">
        <f t="shared" si="94"/>
        <v>239</v>
      </c>
      <c r="AC63" s="7">
        <f t="shared" ref="AC63:AC66" si="107">TRUNC(AB63*$E63/60)</f>
        <v>79</v>
      </c>
      <c r="AD63" s="10">
        <f>$AQ$8</f>
        <v>0.1</v>
      </c>
      <c r="AE63" s="15">
        <f>TRUNC($AJ$58*AD63)</f>
        <v>12750</v>
      </c>
      <c r="AF63" s="6">
        <f t="shared" ref="AF63:AF66" si="108">TRUNC(AE63/$D63)</f>
        <v>318</v>
      </c>
      <c r="AG63" s="7">
        <f t="shared" ref="AG63:AG66" si="109">TRUNC(AF63*$E63/60)</f>
        <v>106</v>
      </c>
      <c r="AH63" s="6">
        <f t="shared" si="95"/>
        <v>159</v>
      </c>
      <c r="AI63" s="7">
        <f t="shared" ref="AI63:AI66" si="110">TRUNC(AH63*$E63/60)</f>
        <v>53</v>
      </c>
    </row>
    <row r="64" spans="2:36">
      <c r="B64" s="17" t="s">
        <v>29</v>
      </c>
      <c r="C64" s="17"/>
      <c r="D64" s="16">
        <v>80</v>
      </c>
      <c r="E64" s="2">
        <v>60</v>
      </c>
      <c r="F64" s="46">
        <f>$AM$9</f>
        <v>8.5000000000000006E-2</v>
      </c>
      <c r="G64" s="15">
        <f>TRUNC($AJ$58*F64)</f>
        <v>10837</v>
      </c>
      <c r="H64" s="6">
        <f t="shared" si="96"/>
        <v>135</v>
      </c>
      <c r="I64" s="7">
        <f t="shared" si="97"/>
        <v>135</v>
      </c>
      <c r="J64" s="6">
        <f t="shared" si="91"/>
        <v>67</v>
      </c>
      <c r="K64" s="7">
        <f t="shared" si="98"/>
        <v>67</v>
      </c>
      <c r="L64" s="10">
        <f>$AN$9</f>
        <v>8.5000000000000006E-2</v>
      </c>
      <c r="M64" s="15">
        <f>TRUNC($AJ$58*L64)</f>
        <v>10837</v>
      </c>
      <c r="N64" s="6">
        <f t="shared" si="99"/>
        <v>135</v>
      </c>
      <c r="O64" s="7">
        <f t="shared" si="100"/>
        <v>135</v>
      </c>
      <c r="P64" s="6">
        <f t="shared" si="92"/>
        <v>67</v>
      </c>
      <c r="Q64" s="7">
        <f t="shared" si="101"/>
        <v>67</v>
      </c>
      <c r="R64" s="10">
        <f>$AO$9</f>
        <v>8.5000000000000006E-2</v>
      </c>
      <c r="S64" s="15">
        <f>TRUNC($AJ$58*R64)</f>
        <v>10837</v>
      </c>
      <c r="T64" s="6">
        <f t="shared" si="102"/>
        <v>135</v>
      </c>
      <c r="U64" s="7">
        <f t="shared" si="103"/>
        <v>135</v>
      </c>
      <c r="V64" s="6">
        <f t="shared" si="93"/>
        <v>67</v>
      </c>
      <c r="W64" s="7">
        <f t="shared" si="104"/>
        <v>67</v>
      </c>
      <c r="X64" s="10">
        <f>$AP$9</f>
        <v>0.4</v>
      </c>
      <c r="Y64" s="15">
        <f>TRUNC($AJ$58*X64)</f>
        <v>51000</v>
      </c>
      <c r="Z64" s="6">
        <f t="shared" si="105"/>
        <v>637</v>
      </c>
      <c r="AA64" s="7">
        <f t="shared" si="106"/>
        <v>637</v>
      </c>
      <c r="AB64" s="6">
        <f t="shared" si="94"/>
        <v>318</v>
      </c>
      <c r="AC64" s="7">
        <f t="shared" si="107"/>
        <v>318</v>
      </c>
      <c r="AD64" s="10">
        <f>$AQ$9</f>
        <v>8.5000000000000006E-2</v>
      </c>
      <c r="AE64" s="15">
        <f>TRUNC($AJ$58*AD64)</f>
        <v>10837</v>
      </c>
      <c r="AF64" s="6">
        <f t="shared" si="108"/>
        <v>135</v>
      </c>
      <c r="AG64" s="7">
        <f t="shared" si="109"/>
        <v>135</v>
      </c>
      <c r="AH64" s="6">
        <f t="shared" si="95"/>
        <v>67</v>
      </c>
      <c r="AI64" s="7">
        <f t="shared" si="110"/>
        <v>67</v>
      </c>
    </row>
    <row r="65" spans="2:35">
      <c r="B65" s="17" t="s">
        <v>24</v>
      </c>
      <c r="C65" s="17"/>
      <c r="D65" s="47">
        <v>20</v>
      </c>
      <c r="E65" s="2">
        <v>20</v>
      </c>
      <c r="F65" s="48">
        <v>0.12</v>
      </c>
      <c r="G65" s="15">
        <f>TRUNC($AJ$58*F65)</f>
        <v>15300</v>
      </c>
      <c r="H65" s="6">
        <f t="shared" si="96"/>
        <v>765</v>
      </c>
      <c r="I65" s="7">
        <f t="shared" si="97"/>
        <v>255</v>
      </c>
      <c r="J65" s="6">
        <f t="shared" si="91"/>
        <v>382</v>
      </c>
      <c r="K65" s="7">
        <f t="shared" si="98"/>
        <v>127</v>
      </c>
      <c r="L65" s="10">
        <f>$AN$10</f>
        <v>0.115</v>
      </c>
      <c r="M65" s="15">
        <f>TRUNC($AJ$58*L65)</f>
        <v>14662</v>
      </c>
      <c r="N65" s="6">
        <f t="shared" si="99"/>
        <v>733</v>
      </c>
      <c r="O65" s="7">
        <f t="shared" si="100"/>
        <v>244</v>
      </c>
      <c r="P65" s="6">
        <f t="shared" si="92"/>
        <v>366</v>
      </c>
      <c r="Q65" s="7">
        <f t="shared" si="101"/>
        <v>122</v>
      </c>
      <c r="R65" s="10">
        <f>$AO$10</f>
        <v>0.05</v>
      </c>
      <c r="S65" s="15">
        <f>TRUNC($AJ$58*R65)</f>
        <v>6375</v>
      </c>
      <c r="T65" s="6">
        <f t="shared" si="102"/>
        <v>318</v>
      </c>
      <c r="U65" s="7">
        <f t="shared" si="103"/>
        <v>106</v>
      </c>
      <c r="V65" s="6">
        <f t="shared" si="93"/>
        <v>159</v>
      </c>
      <c r="W65" s="7">
        <f t="shared" si="104"/>
        <v>53</v>
      </c>
      <c r="X65" s="10">
        <f>$AP$10</f>
        <v>0.05</v>
      </c>
      <c r="Y65" s="15">
        <f>TRUNC($AJ$58*X65)</f>
        <v>6375</v>
      </c>
      <c r="Z65" s="6">
        <f t="shared" si="105"/>
        <v>318</v>
      </c>
      <c r="AA65" s="7">
        <f t="shared" si="106"/>
        <v>106</v>
      </c>
      <c r="AB65" s="6">
        <f t="shared" si="94"/>
        <v>159</v>
      </c>
      <c r="AC65" s="7">
        <f t="shared" si="107"/>
        <v>53</v>
      </c>
      <c r="AD65" s="10">
        <f>$AQ$10</f>
        <v>0</v>
      </c>
      <c r="AE65" s="15">
        <f>TRUNC($AJ$58*AD65)</f>
        <v>0</v>
      </c>
      <c r="AF65" s="6">
        <f t="shared" si="108"/>
        <v>0</v>
      </c>
      <c r="AG65" s="7">
        <f t="shared" si="109"/>
        <v>0</v>
      </c>
      <c r="AH65" s="6">
        <f t="shared" si="95"/>
        <v>0</v>
      </c>
      <c r="AI65" s="7">
        <f t="shared" si="110"/>
        <v>0</v>
      </c>
    </row>
    <row r="66" spans="2:35">
      <c r="B66" s="17" t="s">
        <v>25</v>
      </c>
      <c r="C66" s="17"/>
      <c r="D66" s="47">
        <v>20</v>
      </c>
      <c r="E66" s="2">
        <v>20</v>
      </c>
      <c r="F66" s="48">
        <v>0.05</v>
      </c>
      <c r="G66" s="15">
        <f>TRUNC($AJ$58*F66)</f>
        <v>6375</v>
      </c>
      <c r="H66" s="6">
        <f t="shared" si="96"/>
        <v>318</v>
      </c>
      <c r="I66" s="7">
        <f t="shared" si="97"/>
        <v>106</v>
      </c>
      <c r="J66" s="6">
        <f t="shared" si="91"/>
        <v>159</v>
      </c>
      <c r="K66" s="7">
        <f t="shared" si="98"/>
        <v>53</v>
      </c>
      <c r="L66" s="10">
        <f>$AN$11</f>
        <v>0.14000000000000001</v>
      </c>
      <c r="M66" s="15">
        <f>TRUNC($AJ$58*L66)</f>
        <v>17850</v>
      </c>
      <c r="N66" s="6">
        <f t="shared" si="99"/>
        <v>892</v>
      </c>
      <c r="O66" s="7">
        <f t="shared" si="100"/>
        <v>297</v>
      </c>
      <c r="P66" s="6">
        <f t="shared" si="92"/>
        <v>446</v>
      </c>
      <c r="Q66" s="7">
        <f t="shared" si="101"/>
        <v>148</v>
      </c>
      <c r="R66" s="10">
        <f>$AO$11</f>
        <v>0.41499999999999998</v>
      </c>
      <c r="S66" s="15">
        <f>TRUNC($AJ$58*R66)</f>
        <v>52912</v>
      </c>
      <c r="T66" s="6">
        <f t="shared" si="102"/>
        <v>2645</v>
      </c>
      <c r="U66" s="7">
        <f t="shared" si="103"/>
        <v>881</v>
      </c>
      <c r="V66" s="6">
        <f t="shared" si="93"/>
        <v>1322</v>
      </c>
      <c r="W66" s="7">
        <f t="shared" si="104"/>
        <v>440</v>
      </c>
      <c r="X66" s="10">
        <f>$AP$11</f>
        <v>0.05</v>
      </c>
      <c r="Y66" s="15">
        <f>TRUNC($AJ$58*X66)</f>
        <v>6375</v>
      </c>
      <c r="Z66" s="6">
        <f t="shared" si="105"/>
        <v>318</v>
      </c>
      <c r="AA66" s="7">
        <f t="shared" si="106"/>
        <v>106</v>
      </c>
      <c r="AB66" s="6">
        <f t="shared" si="94"/>
        <v>159</v>
      </c>
      <c r="AC66" s="7">
        <f t="shared" si="107"/>
        <v>53</v>
      </c>
      <c r="AD66" s="10">
        <f>$AQ$11</f>
        <v>0</v>
      </c>
      <c r="AE66" s="15">
        <f>TRUNC($AJ$58*AD66)</f>
        <v>0</v>
      </c>
      <c r="AF66" s="6">
        <f t="shared" si="108"/>
        <v>0</v>
      </c>
      <c r="AG66" s="7">
        <f t="shared" si="109"/>
        <v>0</v>
      </c>
      <c r="AH66" s="6">
        <f t="shared" si="95"/>
        <v>0</v>
      </c>
      <c r="AI66" s="7">
        <f t="shared" si="110"/>
        <v>0</v>
      </c>
    </row>
    <row r="67" spans="2:35">
      <c r="B67" s="17" t="s">
        <v>30</v>
      </c>
      <c r="C67" s="17"/>
      <c r="D67" s="17"/>
      <c r="E67" s="2"/>
      <c r="F67" s="136">
        <f>$AM$12</f>
        <v>500</v>
      </c>
      <c r="G67" s="137"/>
      <c r="H67" s="11" t="s">
        <v>95</v>
      </c>
      <c r="I67" s="12" t="s">
        <v>95</v>
      </c>
      <c r="J67" s="11" t="s">
        <v>95</v>
      </c>
      <c r="K67" s="12" t="s">
        <v>95</v>
      </c>
      <c r="L67" s="136">
        <f>$AM$12</f>
        <v>500</v>
      </c>
      <c r="M67" s="137"/>
      <c r="N67" s="11" t="s">
        <v>95</v>
      </c>
      <c r="O67" s="12" t="s">
        <v>95</v>
      </c>
      <c r="P67" s="11" t="s">
        <v>96</v>
      </c>
      <c r="Q67" s="12" t="s">
        <v>95</v>
      </c>
      <c r="R67" s="136">
        <f>$AM$12</f>
        <v>500</v>
      </c>
      <c r="S67" s="137"/>
      <c r="T67" s="11" t="s">
        <v>96</v>
      </c>
      <c r="U67" s="12" t="s">
        <v>96</v>
      </c>
      <c r="V67" s="11" t="s">
        <v>96</v>
      </c>
      <c r="W67" s="12" t="s">
        <v>96</v>
      </c>
      <c r="X67" s="136">
        <f>$AM$12</f>
        <v>500</v>
      </c>
      <c r="Y67" s="137"/>
      <c r="Z67" s="11" t="s">
        <v>95</v>
      </c>
      <c r="AA67" s="12" t="s">
        <v>96</v>
      </c>
      <c r="AB67" s="11" t="s">
        <v>96</v>
      </c>
      <c r="AC67" s="12" t="s">
        <v>96</v>
      </c>
      <c r="AD67" s="136">
        <f>$AM$12</f>
        <v>500</v>
      </c>
      <c r="AE67" s="137"/>
      <c r="AF67" s="11" t="s">
        <v>95</v>
      </c>
      <c r="AG67" s="12" t="s">
        <v>96</v>
      </c>
      <c r="AH67" s="11" t="s">
        <v>96</v>
      </c>
      <c r="AI67" s="12" t="s">
        <v>96</v>
      </c>
    </row>
  </sheetData>
  <mergeCells count="106">
    <mergeCell ref="Z60:AA60"/>
    <mergeCell ref="AB60:AC60"/>
    <mergeCell ref="AF60:AG60"/>
    <mergeCell ref="AH60:AI60"/>
    <mergeCell ref="F67:G67"/>
    <mergeCell ref="L67:M67"/>
    <mergeCell ref="R67:S67"/>
    <mergeCell ref="X67:Y67"/>
    <mergeCell ref="AD67:AE67"/>
    <mergeCell ref="H60:I60"/>
    <mergeCell ref="J60:K60"/>
    <mergeCell ref="N60:O60"/>
    <mergeCell ref="P60:Q60"/>
    <mergeCell ref="T60:U60"/>
    <mergeCell ref="V60:W60"/>
    <mergeCell ref="B58:AC58"/>
    <mergeCell ref="F59:K59"/>
    <mergeCell ref="L59:Q59"/>
    <mergeCell ref="R59:W59"/>
    <mergeCell ref="X59:AC59"/>
    <mergeCell ref="AD59:AI59"/>
    <mergeCell ref="Z46:AA46"/>
    <mergeCell ref="AB46:AC46"/>
    <mergeCell ref="AF46:AG46"/>
    <mergeCell ref="AH46:AI46"/>
    <mergeCell ref="F53:G53"/>
    <mergeCell ref="L53:M53"/>
    <mergeCell ref="R53:S53"/>
    <mergeCell ref="X53:Y53"/>
    <mergeCell ref="AD53:AE53"/>
    <mergeCell ref="H46:I46"/>
    <mergeCell ref="J46:K46"/>
    <mergeCell ref="N46:O46"/>
    <mergeCell ref="P46:Q46"/>
    <mergeCell ref="T46:U46"/>
    <mergeCell ref="V46:W46"/>
    <mergeCell ref="B44:AC44"/>
    <mergeCell ref="F45:K45"/>
    <mergeCell ref="L45:Q45"/>
    <mergeCell ref="R45:W45"/>
    <mergeCell ref="X45:AC45"/>
    <mergeCell ref="AD45:AI45"/>
    <mergeCell ref="Z32:AA32"/>
    <mergeCell ref="AB32:AC32"/>
    <mergeCell ref="AF32:AG32"/>
    <mergeCell ref="AH32:AI32"/>
    <mergeCell ref="F39:G39"/>
    <mergeCell ref="L39:M39"/>
    <mergeCell ref="R39:S39"/>
    <mergeCell ref="X39:Y39"/>
    <mergeCell ref="AD39:AE39"/>
    <mergeCell ref="H32:I32"/>
    <mergeCell ref="J32:K32"/>
    <mergeCell ref="N32:O32"/>
    <mergeCell ref="P32:Q32"/>
    <mergeCell ref="T32:U32"/>
    <mergeCell ref="V32:W32"/>
    <mergeCell ref="AD31:AI31"/>
    <mergeCell ref="Z19:AA19"/>
    <mergeCell ref="AB19:AC19"/>
    <mergeCell ref="AF19:AG19"/>
    <mergeCell ref="AH19:AI19"/>
    <mergeCell ref="F26:G26"/>
    <mergeCell ref="L26:M26"/>
    <mergeCell ref="R26:S26"/>
    <mergeCell ref="X26:Y26"/>
    <mergeCell ref="AD26:AE26"/>
    <mergeCell ref="H19:I19"/>
    <mergeCell ref="J19:K19"/>
    <mergeCell ref="N19:O19"/>
    <mergeCell ref="P19:Q19"/>
    <mergeCell ref="T19:U19"/>
    <mergeCell ref="V19:W19"/>
    <mergeCell ref="N5:O5"/>
    <mergeCell ref="P5:Q5"/>
    <mergeCell ref="T5:U5"/>
    <mergeCell ref="V5:W5"/>
    <mergeCell ref="B30:AC30"/>
    <mergeCell ref="F31:K31"/>
    <mergeCell ref="L31:Q31"/>
    <mergeCell ref="R31:W31"/>
    <mergeCell ref="X31:AC31"/>
    <mergeCell ref="B3:AC3"/>
    <mergeCell ref="F4:K4"/>
    <mergeCell ref="L4:Q4"/>
    <mergeCell ref="R4:W4"/>
    <mergeCell ref="X4:AC4"/>
    <mergeCell ref="AD4:AI4"/>
    <mergeCell ref="AM12:AQ12"/>
    <mergeCell ref="B17:AC17"/>
    <mergeCell ref="F18:K18"/>
    <mergeCell ref="L18:Q18"/>
    <mergeCell ref="R18:W18"/>
    <mergeCell ref="X18:AC18"/>
    <mergeCell ref="AD18:AI18"/>
    <mergeCell ref="Z5:AA5"/>
    <mergeCell ref="AB5:AC5"/>
    <mergeCell ref="AF5:AG5"/>
    <mergeCell ref="AH5:AI5"/>
    <mergeCell ref="F12:G12"/>
    <mergeCell ref="L12:M12"/>
    <mergeCell ref="R12:S12"/>
    <mergeCell ref="X12:Y12"/>
    <mergeCell ref="AD12:AE12"/>
    <mergeCell ref="H5:I5"/>
    <mergeCell ref="J5:K5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11</vt:i4>
      </vt:variant>
      <vt:variant>
        <vt:lpstr>이름이 지정된 범위</vt:lpstr>
      </vt:variant>
      <vt:variant>
        <vt:i4>7</vt:i4>
      </vt:variant>
    </vt:vector>
  </HeadingPairs>
  <TitlesOfParts>
    <vt:vector size="18" baseType="lpstr">
      <vt:lpstr>F50</vt:lpstr>
      <vt:lpstr>F70</vt:lpstr>
      <vt:lpstr>F100</vt:lpstr>
      <vt:lpstr>X350</vt:lpstr>
      <vt:lpstr>X550</vt:lpstr>
      <vt:lpstr>F770</vt:lpstr>
      <vt:lpstr>F800 &amp; F800PRO</vt:lpstr>
      <vt:lpstr>F800PRO</vt:lpstr>
      <vt:lpstr>F200&amp;FA200</vt:lpstr>
      <vt:lpstr>X700</vt:lpstr>
      <vt:lpstr>Q800PRO_QA100 </vt:lpstr>
      <vt:lpstr>'X700'!Print_Area</vt:lpstr>
      <vt:lpstr>'X700'!Print_Area_0</vt:lpstr>
      <vt:lpstr>'X700'!Print_Area_0_0</vt:lpstr>
      <vt:lpstr>'X700'!Print_Area_0_0_0</vt:lpstr>
      <vt:lpstr>'X700'!Print_Area_0_0_0_0</vt:lpstr>
      <vt:lpstr>'X700'!Print_Area_0_0_0_0_0</vt:lpstr>
      <vt:lpstr>'X700'!Print_Area_0_0_0_0_0_0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사용자</dc:creator>
  <cp:lastModifiedBy>김 무성</cp:lastModifiedBy>
  <dcterms:created xsi:type="dcterms:W3CDTF">2017-02-13T04:31:05Z</dcterms:created>
  <dcterms:modified xsi:type="dcterms:W3CDTF">2019-04-23T05:15:35Z</dcterms:modified>
</cp:coreProperties>
</file>